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recast" sheetId="1" state="visible" r:id="rId1"/>
    <sheet name="Baseline" sheetId="2" state="visible" r:id="rId2"/>
    <sheet name="Actuals" sheetId="3" state="visible" r:id="rId3"/>
    <sheet name="Variance" sheetId="4" state="visible" r:id="rId4"/>
    <sheet name="Vendor Mapping" sheetId="5" state="visible" r:id="rId5"/>
    <sheet name="Notes" sheetId="6" state="visible" r:id="rId6"/>
  </sheets>
  <definedNames>
    <definedName name="_xlnm.Print_Titles" localSheetId="0">'Forecast'!$1:$3,'Forecast'!$A:$A</definedName>
    <definedName name="_xlnm.Print_Area" localSheetId="0">'Forecast'!$A$1:$N$29</definedName>
    <definedName name="_xlnm.Print_Titles" localSheetId="1">'Baseline'!$1:$3,'Baseline'!$A:$A</definedName>
    <definedName name="_xlnm.Print_Area" localSheetId="1">'Baseline'!$A$1:$N$36</definedName>
    <definedName name="_xlnm.Print_Titles" localSheetId="2">'Actuals'!$1:$3,'Actuals'!$A:$A</definedName>
    <definedName name="_xlnm.Print_Area" localSheetId="2">'Actuals'!$A$1:$N$31</definedName>
    <definedName name="_xlnm.Print_Titles" localSheetId="3">'Variance'!$1:$3,'Variance'!$A:$A</definedName>
    <definedName name="_xlnm.Print_Area" localSheetId="3">'Variance'!$A$1:$O$47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+#,##0;-#,##0;0"/>
    <numFmt numFmtId="166" formatCode="+0.00%;-0.00%;0.00%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DCE6F1"/>
      </patternFill>
    </fill>
    <fill>
      <patternFill patternType="solid">
        <fgColor rgb="00D9D9D9"/>
      </patternFill>
    </fill>
    <fill>
      <patternFill patternType="solid">
        <fgColor rgb="001F4E5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1" pivotButton="0" quotePrefix="0" xfId="0"/>
    <xf numFmtId="0" fontId="2" fillId="3" borderId="0" pivotButton="0" quotePrefix="0" xfId="0"/>
    <xf numFmtId="0" fontId="0" fillId="3" borderId="0" pivotButton="0" quotePrefix="0" xfId="0"/>
    <xf numFmtId="3" fontId="0" fillId="2" borderId="1" pivotButton="0" quotePrefix="0" xfId="0"/>
    <xf numFmtId="0" fontId="0" fillId="2" borderId="1" pivotButton="0" quotePrefix="0" xfId="0"/>
    <xf numFmtId="3" fontId="0" fillId="0" borderId="1" pivotButton="0" quotePrefix="0" xfId="0"/>
    <xf numFmtId="3" fontId="2" fillId="0" borderId="1" pivotButton="0" quotePrefix="0" xfId="0"/>
    <xf numFmtId="0" fontId="0" fillId="0" borderId="0" applyAlignment="1" pivotButton="0" quotePrefix="0" xfId="0">
      <alignment vertical="top" wrapText="1"/>
    </xf>
    <xf numFmtId="0" fontId="0" fillId="2" borderId="1" applyAlignment="1" pivotButton="0" quotePrefix="0" xfId="0">
      <alignment horizontal="center"/>
    </xf>
    <xf numFmtId="165" fontId="0" fillId="0" borderId="1" applyAlignment="1" pivotButton="0" quotePrefix="0" xfId="0">
      <alignment horizontal="right"/>
    </xf>
    <xf numFmtId="164" fontId="0" fillId="0" borderId="0" pivotButton="0" quotePrefix="0" xfId="0"/>
    <xf numFmtId="0" fontId="0" fillId="0" borderId="1" applyAlignment="1" pivotButton="0" quotePrefix="0" xfId="0">
      <alignment horizontal="center" wrapText="1"/>
    </xf>
    <xf numFmtId="165" fontId="2" fillId="0" borderId="1" applyAlignment="1" pivotButton="0" quotePrefix="0" xfId="0">
      <alignment horizontal="right"/>
    </xf>
    <xf numFmtId="0" fontId="3" fillId="0" borderId="0" pivotButton="0" quotePrefix="0" xfId="0"/>
    <xf numFmtId="166" fontId="0" fillId="0" borderId="1" applyAlignment="1" pivotButton="0" quotePrefix="0" xfId="0">
      <alignment horizontal="right"/>
    </xf>
    <xf numFmtId="0" fontId="4" fillId="4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2EFDA"/>
        </patternFill>
      </fill>
    </dxf>
    <dxf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9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1" t="inlineStr">
        <is>
          <t>13-Week Rolling Cash Forecast — SAMPLE DATA (replace every blue cell with your own numbers)</t>
        </is>
      </c>
    </row>
    <row r="2">
      <c r="A2" s="2" t="inlineStr">
        <is>
          <t>Week starting</t>
        </is>
      </c>
      <c r="B2" s="3" t="n">
        <v>46279</v>
      </c>
      <c r="C2" s="3" t="n">
        <v>46286</v>
      </c>
      <c r="D2" s="3" t="n">
        <v>46293</v>
      </c>
      <c r="E2" s="3" t="n">
        <v>46300</v>
      </c>
      <c r="F2" s="3" t="n">
        <v>46307</v>
      </c>
      <c r="G2" s="3" t="n">
        <v>46314</v>
      </c>
      <c r="H2" s="3" t="n">
        <v>46321</v>
      </c>
      <c r="I2" s="3" t="n">
        <v>46328</v>
      </c>
      <c r="J2" s="3" t="n">
        <v>46335</v>
      </c>
      <c r="K2" s="3" t="n">
        <v>46342</v>
      </c>
      <c r="L2" s="3" t="n">
        <v>46349</v>
      </c>
      <c r="M2" s="3" t="n">
        <v>46356</v>
      </c>
      <c r="N2" s="3" t="n">
        <v>46363</v>
      </c>
    </row>
    <row r="3">
      <c r="A3" s="2" t="inlineStr">
        <is>
          <t>Week</t>
        </is>
      </c>
      <c r="B3" s="2" t="inlineStr">
        <is>
          <t>W1</t>
        </is>
      </c>
      <c r="C3" s="2" t="inlineStr">
        <is>
          <t>W2</t>
        </is>
      </c>
      <c r="D3" s="2" t="inlineStr">
        <is>
          <t>W3</t>
        </is>
      </c>
      <c r="E3" s="2" t="inlineStr">
        <is>
          <t>W4</t>
        </is>
      </c>
      <c r="F3" s="2" t="inlineStr">
        <is>
          <t>W5</t>
        </is>
      </c>
      <c r="G3" s="2" t="inlineStr">
        <is>
          <t>W6</t>
        </is>
      </c>
      <c r="H3" s="2" t="inlineStr">
        <is>
          <t>W7</t>
        </is>
      </c>
      <c r="I3" s="2" t="inlineStr">
        <is>
          <t>W8</t>
        </is>
      </c>
      <c r="J3" s="2" t="inlineStr">
        <is>
          <t>W9</t>
        </is>
      </c>
      <c r="K3" s="2" t="inlineStr">
        <is>
          <t>W10</t>
        </is>
      </c>
      <c r="L3" s="2" t="inlineStr">
        <is>
          <t>W11</t>
        </is>
      </c>
      <c r="M3" s="2" t="inlineStr">
        <is>
          <t>W12</t>
        </is>
      </c>
      <c r="N3" s="2" t="inlineStr">
        <is>
          <t>W13</t>
        </is>
      </c>
    </row>
    <row r="4">
      <c r="A4" s="4" t="inlineStr">
        <is>
          <t>ASSUMPTIONS (edit the blue cells)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</row>
    <row r="5">
      <c r="A5" t="inlineStr">
        <is>
          <t>Opening cash balance (Week 1)</t>
        </is>
      </c>
      <c r="B5" s="6" t="n">
        <v>85000</v>
      </c>
    </row>
    <row r="6">
      <c r="A6" t="inlineStr">
        <is>
          <t>Collection slowdown toggle (× customer receipts)</t>
        </is>
      </c>
      <c r="B6" s="7" t="n">
        <v>1</v>
      </c>
    </row>
    <row r="7">
      <c r="A7" t="inlineStr">
        <is>
          <t>New-bookings toggle (× prepaids)</t>
        </is>
      </c>
      <c r="B7" s="7" t="n">
        <v>1</v>
      </c>
    </row>
    <row r="8">
      <c r="A8" t="inlineStr">
        <is>
          <t>Minimum cash floor</t>
        </is>
      </c>
      <c r="B8" s="6" t="n">
        <v>40000</v>
      </c>
    </row>
    <row r="10">
      <c r="A10" s="2" t="inlineStr">
        <is>
          <t>Opening Cash</t>
        </is>
      </c>
      <c r="B10" s="8">
        <f>$B$5</f>
        <v/>
      </c>
      <c r="C10" s="8">
        <f>B29</f>
        <v/>
      </c>
      <c r="D10" s="8">
        <f>C29</f>
        <v/>
      </c>
      <c r="E10" s="8">
        <f>D29</f>
        <v/>
      </c>
      <c r="F10" s="8">
        <f>E29</f>
        <v/>
      </c>
      <c r="G10" s="8">
        <f>F29</f>
        <v/>
      </c>
      <c r="H10" s="8">
        <f>G29</f>
        <v/>
      </c>
      <c r="I10" s="8">
        <f>H29</f>
        <v/>
      </c>
      <c r="J10" s="8">
        <f>I29</f>
        <v/>
      </c>
      <c r="K10" s="8">
        <f>J29</f>
        <v/>
      </c>
      <c r="L10" s="8">
        <f>K29</f>
        <v/>
      </c>
      <c r="M10" s="8">
        <f>L29</f>
        <v/>
      </c>
      <c r="N10" s="8">
        <f>M29</f>
        <v/>
      </c>
    </row>
    <row r="11">
      <c r="A11" s="4" t="inlineStr">
        <is>
          <t>RECEIPTS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</row>
    <row r="12">
      <c r="A12" t="inlineStr">
        <is>
          <t>Customer Receipts (base)</t>
        </is>
      </c>
      <c r="B12" s="6" t="n">
        <v>12000</v>
      </c>
      <c r="C12" s="6" t="n">
        <v>8000</v>
      </c>
      <c r="D12" s="6" t="n">
        <v>15000</v>
      </c>
      <c r="E12" s="6" t="n">
        <v>9000</v>
      </c>
      <c r="F12" s="6" t="n">
        <v>12000</v>
      </c>
      <c r="G12" s="6" t="n">
        <v>8000</v>
      </c>
      <c r="H12" s="6" t="n">
        <v>14000</v>
      </c>
      <c r="I12" s="6" t="n">
        <v>9000</v>
      </c>
      <c r="J12" s="6" t="n">
        <v>12000</v>
      </c>
      <c r="K12" s="6" t="n">
        <v>8000</v>
      </c>
      <c r="L12" s="6" t="n">
        <v>15000</v>
      </c>
      <c r="M12" s="6" t="n">
        <v>9000</v>
      </c>
      <c r="N12" s="6" t="n">
        <v>12000</v>
      </c>
    </row>
    <row r="13">
      <c r="A13" t="inlineStr">
        <is>
          <t>New Bookings / Prepaids (base)</t>
        </is>
      </c>
      <c r="B13" s="6" t="n">
        <v>0</v>
      </c>
      <c r="C13" s="6" t="n">
        <v>5000</v>
      </c>
      <c r="D13" s="6" t="n">
        <v>0</v>
      </c>
      <c r="E13" s="6" t="n">
        <v>0</v>
      </c>
      <c r="F13" s="6" t="n">
        <v>6000</v>
      </c>
      <c r="G13" s="6" t="n">
        <v>0</v>
      </c>
      <c r="H13" s="6" t="n">
        <v>0</v>
      </c>
      <c r="I13" s="6" t="n">
        <v>5000</v>
      </c>
      <c r="J13" s="6" t="n">
        <v>0</v>
      </c>
      <c r="K13" s="6" t="n">
        <v>0</v>
      </c>
      <c r="L13" s="6" t="n">
        <v>7000</v>
      </c>
      <c r="M13" s="6" t="n">
        <v>0</v>
      </c>
      <c r="N13" s="6" t="n">
        <v>0</v>
      </c>
    </row>
    <row r="14">
      <c r="A14" t="inlineStr">
        <is>
          <t>Other Inflows</t>
        </is>
      </c>
      <c r="B14" s="6" t="n">
        <v>200</v>
      </c>
      <c r="C14" s="6" t="n">
        <v>200</v>
      </c>
      <c r="D14" s="6" t="n">
        <v>200</v>
      </c>
      <c r="E14" s="6" t="n">
        <v>200</v>
      </c>
      <c r="F14" s="6" t="n">
        <v>200</v>
      </c>
      <c r="G14" s="6" t="n">
        <v>200</v>
      </c>
      <c r="H14" s="6" t="n">
        <v>200</v>
      </c>
      <c r="I14" s="6" t="n">
        <v>200</v>
      </c>
      <c r="J14" s="6" t="n">
        <v>200</v>
      </c>
      <c r="K14" s="6" t="n">
        <v>1200</v>
      </c>
      <c r="L14" s="6" t="n">
        <v>200</v>
      </c>
      <c r="M14" s="6" t="n">
        <v>200</v>
      </c>
      <c r="N14" s="6" t="n">
        <v>200</v>
      </c>
    </row>
    <row r="15">
      <c r="A15" s="2" t="inlineStr">
        <is>
          <t>Total Receipts</t>
        </is>
      </c>
      <c r="B15" s="9">
        <f>B12*$B$6+B13*$B$7+B14</f>
        <v/>
      </c>
      <c r="C15" s="9">
        <f>C12*$B$6+C13*$B$7+C14</f>
        <v/>
      </c>
      <c r="D15" s="9">
        <f>D12*$B$6+D13*$B$7+D14</f>
        <v/>
      </c>
      <c r="E15" s="9">
        <f>E12*$B$6+E13*$B$7+E14</f>
        <v/>
      </c>
      <c r="F15" s="9">
        <f>F12*$B$6+F13*$B$7+F14</f>
        <v/>
      </c>
      <c r="G15" s="9">
        <f>G12*$B$6+G13*$B$7+G14</f>
        <v/>
      </c>
      <c r="H15" s="9">
        <f>H12*$B$6+H13*$B$7+H14</f>
        <v/>
      </c>
      <c r="I15" s="9">
        <f>I12*$B$6+I13*$B$7+I14</f>
        <v/>
      </c>
      <c r="J15" s="9">
        <f>J12*$B$6+J13*$B$7+J14</f>
        <v/>
      </c>
      <c r="K15" s="9">
        <f>K12*$B$6+K13*$B$7+K14</f>
        <v/>
      </c>
      <c r="L15" s="9">
        <f>L12*$B$6+L13*$B$7+L14</f>
        <v/>
      </c>
      <c r="M15" s="9">
        <f>M12*$B$6+M13*$B$7+M14</f>
        <v/>
      </c>
      <c r="N15" s="9">
        <f>N12*$B$6+N13*$B$7+N14</f>
        <v/>
      </c>
    </row>
    <row r="16">
      <c r="A16" s="4" t="inlineStr">
        <is>
          <t>DISBURSEMENTS</t>
        </is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</row>
    <row r="17">
      <c r="A17" t="inlineStr">
        <is>
          <t>Payroll (Net + ER Taxes)</t>
        </is>
      </c>
      <c r="B17" s="6" t="n">
        <v>0</v>
      </c>
      <c r="C17" s="6" t="n">
        <v>11000</v>
      </c>
      <c r="D17" s="6" t="n">
        <v>0</v>
      </c>
      <c r="E17" s="6" t="n">
        <v>11000</v>
      </c>
      <c r="F17" s="6" t="n">
        <v>0</v>
      </c>
      <c r="G17" s="6" t="n">
        <v>11000</v>
      </c>
      <c r="H17" s="6" t="n">
        <v>0</v>
      </c>
      <c r="I17" s="6" t="n">
        <v>11000</v>
      </c>
      <c r="J17" s="6" t="n">
        <v>0</v>
      </c>
      <c r="K17" s="6" t="n">
        <v>11000</v>
      </c>
      <c r="L17" s="6" t="n">
        <v>0</v>
      </c>
      <c r="M17" s="6" t="n">
        <v>11000</v>
      </c>
      <c r="N17" s="6" t="n">
        <v>0</v>
      </c>
    </row>
    <row r="18">
      <c r="A18" t="inlineStr">
        <is>
          <t>Contractors</t>
        </is>
      </c>
      <c r="B18" s="6" t="n">
        <v>1500</v>
      </c>
      <c r="C18" s="6" t="n">
        <v>1500</v>
      </c>
      <c r="D18" s="6" t="n">
        <v>1500</v>
      </c>
      <c r="E18" s="6" t="n">
        <v>1500</v>
      </c>
      <c r="F18" s="6" t="n">
        <v>1500</v>
      </c>
      <c r="G18" s="6" t="n">
        <v>1500</v>
      </c>
      <c r="H18" s="6" t="n">
        <v>1500</v>
      </c>
      <c r="I18" s="6" t="n">
        <v>1500</v>
      </c>
      <c r="J18" s="6" t="n">
        <v>1500</v>
      </c>
      <c r="K18" s="6" t="n">
        <v>1500</v>
      </c>
      <c r="L18" s="6" t="n">
        <v>1500</v>
      </c>
      <c r="M18" s="6" t="n">
        <v>1500</v>
      </c>
      <c r="N18" s="6" t="n">
        <v>1500</v>
      </c>
    </row>
    <row r="19">
      <c r="A19" t="inlineStr">
        <is>
          <t>Cloud / Hosting (COGS)</t>
        </is>
      </c>
      <c r="B19" s="6" t="n">
        <v>2200</v>
      </c>
      <c r="C19" s="6" t="n">
        <v>2200</v>
      </c>
      <c r="D19" s="6" t="n">
        <v>2200</v>
      </c>
      <c r="E19" s="6" t="n">
        <v>2200</v>
      </c>
      <c r="F19" s="6" t="n">
        <v>2200</v>
      </c>
      <c r="G19" s="6" t="n">
        <v>2200</v>
      </c>
      <c r="H19" s="6" t="n">
        <v>2200</v>
      </c>
      <c r="I19" s="6" t="n">
        <v>2200</v>
      </c>
      <c r="J19" s="6" t="n">
        <v>2200</v>
      </c>
      <c r="K19" s="6" t="n">
        <v>2200</v>
      </c>
      <c r="L19" s="6" t="n">
        <v>2200</v>
      </c>
      <c r="M19" s="6" t="n">
        <v>2200</v>
      </c>
      <c r="N19" s="6" t="n">
        <v>2200</v>
      </c>
    </row>
    <row r="20">
      <c r="A20" t="inlineStr">
        <is>
          <t>Software / SaaS (OpEx)</t>
        </is>
      </c>
      <c r="B20" s="6" t="n">
        <v>600</v>
      </c>
      <c r="C20" s="6" t="n">
        <v>600</v>
      </c>
      <c r="D20" s="6" t="n">
        <v>600</v>
      </c>
      <c r="E20" s="6" t="n">
        <v>600</v>
      </c>
      <c r="F20" s="6" t="n">
        <v>600</v>
      </c>
      <c r="G20" s="6" t="n">
        <v>600</v>
      </c>
      <c r="H20" s="6" t="n">
        <v>600</v>
      </c>
      <c r="I20" s="6" t="n">
        <v>600</v>
      </c>
      <c r="J20" s="6" t="n">
        <v>600</v>
      </c>
      <c r="K20" s="6" t="n">
        <v>600</v>
      </c>
      <c r="L20" s="6" t="n">
        <v>600</v>
      </c>
      <c r="M20" s="6" t="n">
        <v>600</v>
      </c>
      <c r="N20" s="6" t="n">
        <v>600</v>
      </c>
    </row>
    <row r="21">
      <c r="A21" t="inlineStr">
        <is>
          <t>Marketing</t>
        </is>
      </c>
      <c r="B21" s="6" t="n">
        <v>1000</v>
      </c>
      <c r="C21" s="6" t="n">
        <v>1000</v>
      </c>
      <c r="D21" s="6" t="n">
        <v>1000</v>
      </c>
      <c r="E21" s="6" t="n">
        <v>1000</v>
      </c>
      <c r="F21" s="6" t="n">
        <v>1000</v>
      </c>
      <c r="G21" s="6" t="n">
        <v>1000</v>
      </c>
      <c r="H21" s="6" t="n">
        <v>1000</v>
      </c>
      <c r="I21" s="6" t="n">
        <v>1000</v>
      </c>
      <c r="J21" s="6" t="n">
        <v>1000</v>
      </c>
      <c r="K21" s="6" t="n">
        <v>1000</v>
      </c>
      <c r="L21" s="6" t="n">
        <v>1000</v>
      </c>
      <c r="M21" s="6" t="n">
        <v>1000</v>
      </c>
      <c r="N21" s="6" t="n">
        <v>1000</v>
      </c>
    </row>
    <row r="22">
      <c r="A22" t="inlineStr">
        <is>
          <t>Rent / Office</t>
        </is>
      </c>
      <c r="B22" s="6" t="n">
        <v>3500</v>
      </c>
      <c r="C22" s="6" t="n">
        <v>0</v>
      </c>
      <c r="D22" s="6" t="n">
        <v>0</v>
      </c>
      <c r="E22" s="6" t="n">
        <v>0</v>
      </c>
      <c r="F22" s="6" t="n">
        <v>3500</v>
      </c>
      <c r="G22" s="6" t="n">
        <v>0</v>
      </c>
      <c r="H22" s="6" t="n">
        <v>0</v>
      </c>
      <c r="I22" s="6" t="n">
        <v>0</v>
      </c>
      <c r="J22" s="6" t="n">
        <v>3500</v>
      </c>
      <c r="K22" s="6" t="n">
        <v>0</v>
      </c>
      <c r="L22" s="6" t="n">
        <v>0</v>
      </c>
      <c r="M22" s="6" t="n">
        <v>0</v>
      </c>
      <c r="N22" s="6" t="n">
        <v>3500</v>
      </c>
    </row>
    <row r="23">
      <c r="A23" t="inlineStr">
        <is>
          <t>Legal / Accounting</t>
        </is>
      </c>
      <c r="B23" s="6" t="n">
        <v>0</v>
      </c>
      <c r="C23" s="6" t="n">
        <v>0</v>
      </c>
      <c r="D23" s="6" t="n">
        <v>0</v>
      </c>
      <c r="E23" s="6" t="n">
        <v>2500</v>
      </c>
      <c r="F23" s="6" t="n">
        <v>0</v>
      </c>
      <c r="G23" s="6" t="n">
        <v>0</v>
      </c>
      <c r="H23" s="6" t="n">
        <v>0</v>
      </c>
      <c r="I23" s="6" t="n">
        <v>0</v>
      </c>
      <c r="J23" s="6" t="n">
        <v>0</v>
      </c>
      <c r="K23" s="6" t="n">
        <v>3500</v>
      </c>
      <c r="L23" s="6" t="n">
        <v>0</v>
      </c>
      <c r="M23" s="6" t="n">
        <v>0</v>
      </c>
      <c r="N23" s="6" t="n">
        <v>0</v>
      </c>
    </row>
    <row r="24">
      <c r="A24" t="inlineStr">
        <is>
          <t>Taxes &amp; Fees</t>
        </is>
      </c>
      <c r="B24" s="6" t="n">
        <v>0</v>
      </c>
      <c r="C24" s="6" t="n">
        <v>0</v>
      </c>
      <c r="D24" s="6" t="n">
        <v>0</v>
      </c>
      <c r="E24" s="6" t="n">
        <v>0</v>
      </c>
      <c r="F24" s="6" t="n">
        <v>0</v>
      </c>
      <c r="G24" s="6" t="n">
        <v>0</v>
      </c>
      <c r="H24" s="6" t="n">
        <v>0</v>
      </c>
      <c r="I24" s="6" t="n">
        <v>4200</v>
      </c>
      <c r="J24" s="6" t="n">
        <v>0</v>
      </c>
      <c r="K24" s="6" t="n">
        <v>0</v>
      </c>
      <c r="L24" s="6" t="n">
        <v>0</v>
      </c>
      <c r="M24" s="6" t="n">
        <v>0</v>
      </c>
      <c r="N24" s="6" t="n">
        <v>0</v>
      </c>
    </row>
    <row r="25">
      <c r="A25" t="inlineStr">
        <is>
          <t>Debt Service</t>
        </is>
      </c>
      <c r="B25" s="6" t="n">
        <v>900</v>
      </c>
      <c r="C25" s="6" t="n">
        <v>900</v>
      </c>
      <c r="D25" s="6" t="n">
        <v>900</v>
      </c>
      <c r="E25" s="6" t="n">
        <v>900</v>
      </c>
      <c r="F25" s="6" t="n">
        <v>900</v>
      </c>
      <c r="G25" s="6" t="n">
        <v>900</v>
      </c>
      <c r="H25" s="6" t="n">
        <v>900</v>
      </c>
      <c r="I25" s="6" t="n">
        <v>900</v>
      </c>
      <c r="J25" s="6" t="n">
        <v>900</v>
      </c>
      <c r="K25" s="6" t="n">
        <v>900</v>
      </c>
      <c r="L25" s="6" t="n">
        <v>900</v>
      </c>
      <c r="M25" s="6" t="n">
        <v>900</v>
      </c>
      <c r="N25" s="6" t="n">
        <v>900</v>
      </c>
    </row>
    <row r="26">
      <c r="A26" t="inlineStr">
        <is>
          <t>One-Offs / Annuals</t>
        </is>
      </c>
      <c r="B26" s="6" t="n">
        <v>0</v>
      </c>
      <c r="C26" s="6" t="n">
        <v>0</v>
      </c>
      <c r="D26" s="6" t="n">
        <v>0</v>
      </c>
      <c r="E26" s="6" t="n">
        <v>0</v>
      </c>
      <c r="F26" s="6" t="n">
        <v>9500</v>
      </c>
      <c r="G26" s="6" t="n">
        <v>0</v>
      </c>
      <c r="H26" s="6" t="n">
        <v>0</v>
      </c>
      <c r="I26" s="6" t="n">
        <v>0</v>
      </c>
      <c r="J26" s="6" t="n">
        <v>0</v>
      </c>
      <c r="K26" s="6" t="n">
        <v>0</v>
      </c>
      <c r="L26" s="6" t="n">
        <v>0</v>
      </c>
      <c r="M26" s="6" t="n">
        <v>0</v>
      </c>
      <c r="N26" s="6" t="n">
        <v>0</v>
      </c>
    </row>
    <row r="27">
      <c r="A27" s="2" t="inlineStr">
        <is>
          <t>Total Disbursements</t>
        </is>
      </c>
      <c r="B27" s="9">
        <f>SUM(B17:B26)</f>
        <v/>
      </c>
      <c r="C27" s="9">
        <f>SUM(C17:C26)</f>
        <v/>
      </c>
      <c r="D27" s="9">
        <f>SUM(D17:D26)</f>
        <v/>
      </c>
      <c r="E27" s="9">
        <f>SUM(E17:E26)</f>
        <v/>
      </c>
      <c r="F27" s="9">
        <f>SUM(F17:F26)</f>
        <v/>
      </c>
      <c r="G27" s="9">
        <f>SUM(G17:G26)</f>
        <v/>
      </c>
      <c r="H27" s="9">
        <f>SUM(H17:H26)</f>
        <v/>
      </c>
      <c r="I27" s="9">
        <f>SUM(I17:I26)</f>
        <v/>
      </c>
      <c r="J27" s="9">
        <f>SUM(J17:J26)</f>
        <v/>
      </c>
      <c r="K27" s="9">
        <f>SUM(K17:K26)</f>
        <v/>
      </c>
      <c r="L27" s="9">
        <f>SUM(L17:L26)</f>
        <v/>
      </c>
      <c r="M27" s="9">
        <f>SUM(M17:M26)</f>
        <v/>
      </c>
      <c r="N27" s="9">
        <f>SUM(N17:N26)</f>
        <v/>
      </c>
    </row>
    <row r="28">
      <c r="A28" s="2" t="inlineStr">
        <is>
          <t>Net Cash Flow</t>
        </is>
      </c>
      <c r="B28" s="9">
        <f>B15-B27</f>
        <v/>
      </c>
      <c r="C28" s="9">
        <f>C15-C27</f>
        <v/>
      </c>
      <c r="D28" s="9">
        <f>D15-D27</f>
        <v/>
      </c>
      <c r="E28" s="9">
        <f>E15-E27</f>
        <v/>
      </c>
      <c r="F28" s="9">
        <f>F15-F27</f>
        <v/>
      </c>
      <c r="G28" s="9">
        <f>G15-G27</f>
        <v/>
      </c>
      <c r="H28" s="9">
        <f>H15-H27</f>
        <v/>
      </c>
      <c r="I28" s="9">
        <f>I15-I27</f>
        <v/>
      </c>
      <c r="J28" s="9">
        <f>J15-J27</f>
        <v/>
      </c>
      <c r="K28" s="9">
        <f>K15-K27</f>
        <v/>
      </c>
      <c r="L28" s="9">
        <f>L15-L27</f>
        <v/>
      </c>
      <c r="M28" s="9">
        <f>M15-M27</f>
        <v/>
      </c>
      <c r="N28" s="9">
        <f>N15-N27</f>
        <v/>
      </c>
    </row>
    <row r="29">
      <c r="A29" s="2" t="inlineStr">
        <is>
          <t>Ending Cash</t>
        </is>
      </c>
      <c r="B29" s="9">
        <f>B10+B28</f>
        <v/>
      </c>
      <c r="C29" s="9">
        <f>C10+C28</f>
        <v/>
      </c>
      <c r="D29" s="9">
        <f>D10+D28</f>
        <v/>
      </c>
      <c r="E29" s="9">
        <f>E10+E28</f>
        <v/>
      </c>
      <c r="F29" s="9">
        <f>F10+F28</f>
        <v/>
      </c>
      <c r="G29" s="9">
        <f>G10+G28</f>
        <v/>
      </c>
      <c r="H29" s="9">
        <f>H10+H28</f>
        <v/>
      </c>
      <c r="I29" s="9">
        <f>I10+I28</f>
        <v/>
      </c>
      <c r="J29" s="9">
        <f>J10+J28</f>
        <v/>
      </c>
      <c r="K29" s="9">
        <f>K10+K28</f>
        <v/>
      </c>
      <c r="L29" s="9">
        <f>L10+L28</f>
        <v/>
      </c>
      <c r="M29" s="9">
        <f>M10+M28</f>
        <v/>
      </c>
      <c r="N29" s="9">
        <f>N10+N28</f>
        <v/>
      </c>
    </row>
  </sheetData>
  <mergeCells count="1">
    <mergeCell ref="A1:N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36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1" t="inlineStr">
        <is>
          <t>Baseline — values-only snapshot of Forecast (paste values here, never formulas)</t>
        </is>
      </c>
    </row>
    <row r="2">
      <c r="A2" s="2" t="inlineStr">
        <is>
          <t>Week starting</t>
        </is>
      </c>
      <c r="B2" s="3" t="n">
        <v>46279</v>
      </c>
      <c r="C2" s="3" t="n">
        <v>46286</v>
      </c>
      <c r="D2" s="3" t="n">
        <v>46293</v>
      </c>
      <c r="E2" s="3" t="n">
        <v>46300</v>
      </c>
      <c r="F2" s="3" t="n">
        <v>46307</v>
      </c>
      <c r="G2" s="3" t="n">
        <v>46314</v>
      </c>
      <c r="H2" s="3" t="n">
        <v>46321</v>
      </c>
      <c r="I2" s="3" t="n">
        <v>46328</v>
      </c>
      <c r="J2" s="3" t="n">
        <v>46335</v>
      </c>
      <c r="K2" s="3" t="n">
        <v>46342</v>
      </c>
      <c r="L2" s="3" t="n">
        <v>46349</v>
      </c>
      <c r="M2" s="3" t="n">
        <v>46356</v>
      </c>
      <c r="N2" s="3" t="n">
        <v>46363</v>
      </c>
    </row>
    <row r="3">
      <c r="A3" s="2" t="inlineStr">
        <is>
          <t>Week</t>
        </is>
      </c>
      <c r="B3" s="2" t="inlineStr">
        <is>
          <t>W1</t>
        </is>
      </c>
      <c r="C3" s="2" t="inlineStr">
        <is>
          <t>W2</t>
        </is>
      </c>
      <c r="D3" s="2" t="inlineStr">
        <is>
          <t>W3</t>
        </is>
      </c>
      <c r="E3" s="2" t="inlineStr">
        <is>
          <t>W4</t>
        </is>
      </c>
      <c r="F3" s="2" t="inlineStr">
        <is>
          <t>W5</t>
        </is>
      </c>
      <c r="G3" s="2" t="inlineStr">
        <is>
          <t>W6</t>
        </is>
      </c>
      <c r="H3" s="2" t="inlineStr">
        <is>
          <t>W7</t>
        </is>
      </c>
      <c r="I3" s="2" t="inlineStr">
        <is>
          <t>W8</t>
        </is>
      </c>
      <c r="J3" s="2" t="inlineStr">
        <is>
          <t>W9</t>
        </is>
      </c>
      <c r="K3" s="2" t="inlineStr">
        <is>
          <t>W10</t>
        </is>
      </c>
      <c r="L3" s="2" t="inlineStr">
        <is>
          <t>W11</t>
        </is>
      </c>
      <c r="M3" s="2" t="inlineStr">
        <is>
          <t>W12</t>
        </is>
      </c>
      <c r="N3" s="2" t="inlineStr">
        <is>
          <t>W13</t>
        </is>
      </c>
    </row>
    <row r="4">
      <c r="A4" s="4" t="inlineStr">
        <is>
          <t>ASSUMPTIONS (edit the blue cells)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</row>
    <row r="5">
      <c r="A5" t="inlineStr">
        <is>
          <t>Opening cash balance (Week 1)</t>
        </is>
      </c>
      <c r="B5" s="6" t="n">
        <v>85000</v>
      </c>
    </row>
    <row r="6">
      <c r="A6" t="inlineStr">
        <is>
          <t>Collection slowdown toggle (× customer receipts)</t>
        </is>
      </c>
      <c r="B6" s="7" t="n">
        <v>1</v>
      </c>
    </row>
    <row r="7">
      <c r="A7" t="inlineStr">
        <is>
          <t>New-bookings toggle (× prepaids)</t>
        </is>
      </c>
      <c r="B7" s="7" t="n">
        <v>1</v>
      </c>
    </row>
    <row r="8">
      <c r="A8" t="inlineStr">
        <is>
          <t>Minimum cash floor</t>
        </is>
      </c>
      <c r="B8" s="6" t="n">
        <v>40000</v>
      </c>
    </row>
    <row r="10">
      <c r="A10" s="2" t="inlineStr">
        <is>
          <t>Opening Cash</t>
        </is>
      </c>
      <c r="B10" s="6" t="n">
        <v>85000</v>
      </c>
      <c r="C10" s="6" t="n">
        <v>87000</v>
      </c>
      <c r="D10" s="6" t="n">
        <v>83200</v>
      </c>
      <c r="E10" s="6" t="n">
        <v>92400</v>
      </c>
      <c r="F10" s="6" t="n">
        <v>81900</v>
      </c>
      <c r="G10" s="6" t="n">
        <v>80900</v>
      </c>
      <c r="H10" s="6" t="n">
        <v>71900</v>
      </c>
      <c r="I10" s="6" t="n">
        <v>79900</v>
      </c>
      <c r="J10" s="6" t="n">
        <v>72700</v>
      </c>
      <c r="K10" s="6" t="n">
        <v>75200</v>
      </c>
      <c r="L10" s="6" t="n">
        <v>63700</v>
      </c>
      <c r="M10" s="6" t="n">
        <v>79700</v>
      </c>
      <c r="N10" s="6" t="n">
        <v>71700</v>
      </c>
    </row>
    <row r="11">
      <c r="A11" s="4" t="inlineStr">
        <is>
          <t>RECEIPTS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</row>
    <row r="12">
      <c r="A12" t="inlineStr">
        <is>
          <t>Customer Receipts (base)</t>
        </is>
      </c>
      <c r="B12" s="6" t="n">
        <v>11800</v>
      </c>
      <c r="C12" s="6" t="n">
        <v>8000</v>
      </c>
      <c r="D12" s="6" t="n">
        <v>15000</v>
      </c>
      <c r="E12" s="6" t="n">
        <v>9000</v>
      </c>
      <c r="F12" s="6" t="n">
        <v>12000</v>
      </c>
      <c r="G12" s="6" t="n">
        <v>8000</v>
      </c>
      <c r="H12" s="6" t="n">
        <v>14000</v>
      </c>
      <c r="I12" s="6" t="n">
        <v>9000</v>
      </c>
      <c r="J12" s="6" t="n">
        <v>12000</v>
      </c>
      <c r="K12" s="6" t="n">
        <v>8000</v>
      </c>
      <c r="L12" s="6" t="n">
        <v>15000</v>
      </c>
      <c r="M12" s="6" t="n">
        <v>9000</v>
      </c>
      <c r="N12" s="6" t="n">
        <v>12000</v>
      </c>
    </row>
    <row r="13">
      <c r="A13" t="inlineStr">
        <is>
          <t>New Bookings / Prepaids (base)</t>
        </is>
      </c>
      <c r="B13" s="6" t="n">
        <v>0</v>
      </c>
      <c r="C13" s="6" t="n">
        <v>5000</v>
      </c>
      <c r="D13" s="6" t="n">
        <v>0</v>
      </c>
      <c r="E13" s="6" t="n">
        <v>0</v>
      </c>
      <c r="F13" s="6" t="n">
        <v>6000</v>
      </c>
      <c r="G13" s="6" t="n">
        <v>0</v>
      </c>
      <c r="H13" s="6" t="n">
        <v>0</v>
      </c>
      <c r="I13" s="6" t="n">
        <v>5000</v>
      </c>
      <c r="J13" s="6" t="n">
        <v>0</v>
      </c>
      <c r="K13" s="6" t="n">
        <v>0</v>
      </c>
      <c r="L13" s="6" t="n">
        <v>7000</v>
      </c>
      <c r="M13" s="6" t="n">
        <v>0</v>
      </c>
      <c r="N13" s="6" t="n">
        <v>0</v>
      </c>
    </row>
    <row r="14">
      <c r="A14" t="inlineStr">
        <is>
          <t>Other Inflows</t>
        </is>
      </c>
      <c r="B14" s="6" t="n">
        <v>200</v>
      </c>
      <c r="C14" s="6" t="n">
        <v>200</v>
      </c>
      <c r="D14" s="6" t="n">
        <v>200</v>
      </c>
      <c r="E14" s="6" t="n">
        <v>200</v>
      </c>
      <c r="F14" s="6" t="n">
        <v>200</v>
      </c>
      <c r="G14" s="6" t="n">
        <v>200</v>
      </c>
      <c r="H14" s="6" t="n">
        <v>200</v>
      </c>
      <c r="I14" s="6" t="n">
        <v>200</v>
      </c>
      <c r="J14" s="6" t="n">
        <v>200</v>
      </c>
      <c r="K14" s="6" t="n">
        <v>1200</v>
      </c>
      <c r="L14" s="6" t="n">
        <v>200</v>
      </c>
      <c r="M14" s="6" t="n">
        <v>200</v>
      </c>
      <c r="N14" s="6" t="n">
        <v>200</v>
      </c>
    </row>
    <row r="15">
      <c r="A15" s="2" t="inlineStr">
        <is>
          <t>Total Receipts</t>
        </is>
      </c>
      <c r="B15" s="6" t="n">
        <v>12000</v>
      </c>
      <c r="C15" s="6" t="n">
        <v>13200</v>
      </c>
      <c r="D15" s="6" t="n">
        <v>15200</v>
      </c>
      <c r="E15" s="6" t="n">
        <v>9200</v>
      </c>
      <c r="F15" s="6" t="n">
        <v>18200</v>
      </c>
      <c r="G15" s="6" t="n">
        <v>8200</v>
      </c>
      <c r="H15" s="6" t="n">
        <v>14200</v>
      </c>
      <c r="I15" s="6" t="n">
        <v>14200</v>
      </c>
      <c r="J15" s="6" t="n">
        <v>12200</v>
      </c>
      <c r="K15" s="6" t="n">
        <v>9200</v>
      </c>
      <c r="L15" s="6" t="n">
        <v>22200</v>
      </c>
      <c r="M15" s="6" t="n">
        <v>9200</v>
      </c>
      <c r="N15" s="6" t="n">
        <v>12200</v>
      </c>
    </row>
    <row r="16">
      <c r="A16" s="4" t="inlineStr">
        <is>
          <t>DISBURSEMENTS</t>
        </is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</row>
    <row r="17">
      <c r="A17" t="inlineStr">
        <is>
          <t>Payroll (Net + ER Taxes)</t>
        </is>
      </c>
      <c r="B17" s="6" t="n">
        <v>0</v>
      </c>
      <c r="C17" s="6" t="n">
        <v>11000</v>
      </c>
      <c r="D17" s="6" t="n">
        <v>0</v>
      </c>
      <c r="E17" s="6" t="n">
        <v>11000</v>
      </c>
      <c r="F17" s="6" t="n">
        <v>0</v>
      </c>
      <c r="G17" s="6" t="n">
        <v>11000</v>
      </c>
      <c r="H17" s="6" t="n">
        <v>0</v>
      </c>
      <c r="I17" s="6" t="n">
        <v>11000</v>
      </c>
      <c r="J17" s="6" t="n">
        <v>0</v>
      </c>
      <c r="K17" s="6" t="n">
        <v>11000</v>
      </c>
      <c r="L17" s="6" t="n">
        <v>0</v>
      </c>
      <c r="M17" s="6" t="n">
        <v>11000</v>
      </c>
      <c r="N17" s="6" t="n">
        <v>0</v>
      </c>
    </row>
    <row r="18">
      <c r="A18" t="inlineStr">
        <is>
          <t>Contractors</t>
        </is>
      </c>
      <c r="B18" s="6" t="n">
        <v>1500</v>
      </c>
      <c r="C18" s="6" t="n">
        <v>1500</v>
      </c>
      <c r="D18" s="6" t="n">
        <v>1500</v>
      </c>
      <c r="E18" s="6" t="n">
        <v>1500</v>
      </c>
      <c r="F18" s="6" t="n">
        <v>1500</v>
      </c>
      <c r="G18" s="6" t="n">
        <v>1500</v>
      </c>
      <c r="H18" s="6" t="n">
        <v>1500</v>
      </c>
      <c r="I18" s="6" t="n">
        <v>1500</v>
      </c>
      <c r="J18" s="6" t="n">
        <v>1500</v>
      </c>
      <c r="K18" s="6" t="n">
        <v>1500</v>
      </c>
      <c r="L18" s="6" t="n">
        <v>1500</v>
      </c>
      <c r="M18" s="6" t="n">
        <v>1500</v>
      </c>
      <c r="N18" s="6" t="n">
        <v>1500</v>
      </c>
    </row>
    <row r="19">
      <c r="A19" t="inlineStr">
        <is>
          <t>Cloud / Hosting (COGS)</t>
        </is>
      </c>
      <c r="B19" s="6" t="n">
        <v>2500</v>
      </c>
      <c r="C19" s="6" t="n">
        <v>2200</v>
      </c>
      <c r="D19" s="6" t="n">
        <v>2200</v>
      </c>
      <c r="E19" s="6" t="n">
        <v>2200</v>
      </c>
      <c r="F19" s="6" t="n">
        <v>2200</v>
      </c>
      <c r="G19" s="6" t="n">
        <v>2200</v>
      </c>
      <c r="H19" s="6" t="n">
        <v>2200</v>
      </c>
      <c r="I19" s="6" t="n">
        <v>2200</v>
      </c>
      <c r="J19" s="6" t="n">
        <v>2200</v>
      </c>
      <c r="K19" s="6" t="n">
        <v>2200</v>
      </c>
      <c r="L19" s="6" t="n">
        <v>2200</v>
      </c>
      <c r="M19" s="6" t="n">
        <v>2200</v>
      </c>
      <c r="N19" s="6" t="n">
        <v>2200</v>
      </c>
    </row>
    <row r="20">
      <c r="A20" t="inlineStr">
        <is>
          <t>Software / SaaS (OpEx)</t>
        </is>
      </c>
      <c r="B20" s="6" t="n">
        <v>600</v>
      </c>
      <c r="C20" s="6" t="n">
        <v>400</v>
      </c>
      <c r="D20" s="6" t="n">
        <v>400</v>
      </c>
      <c r="E20" s="6" t="n">
        <v>600</v>
      </c>
      <c r="F20" s="6" t="n">
        <v>600</v>
      </c>
      <c r="G20" s="6" t="n">
        <v>600</v>
      </c>
      <c r="H20" s="6" t="n">
        <v>600</v>
      </c>
      <c r="I20" s="6" t="n">
        <v>600</v>
      </c>
      <c r="J20" s="6" t="n">
        <v>600</v>
      </c>
      <c r="K20" s="6" t="n">
        <v>600</v>
      </c>
      <c r="L20" s="6" t="n">
        <v>600</v>
      </c>
      <c r="M20" s="6" t="n">
        <v>600</v>
      </c>
      <c r="N20" s="6" t="n">
        <v>600</v>
      </c>
    </row>
    <row r="21">
      <c r="A21" t="inlineStr">
        <is>
          <t>Marketing</t>
        </is>
      </c>
      <c r="B21" s="6" t="n">
        <v>1000</v>
      </c>
      <c r="C21" s="6" t="n">
        <v>1000</v>
      </c>
      <c r="D21" s="6" t="n">
        <v>1000</v>
      </c>
      <c r="E21" s="6" t="n">
        <v>1000</v>
      </c>
      <c r="F21" s="6" t="n">
        <v>1000</v>
      </c>
      <c r="G21" s="6" t="n">
        <v>1000</v>
      </c>
      <c r="H21" s="6" t="n">
        <v>1000</v>
      </c>
      <c r="I21" s="6" t="n">
        <v>1000</v>
      </c>
      <c r="J21" s="6" t="n">
        <v>1000</v>
      </c>
      <c r="K21" s="6" t="n">
        <v>1000</v>
      </c>
      <c r="L21" s="6" t="n">
        <v>1000</v>
      </c>
      <c r="M21" s="6" t="n">
        <v>1000</v>
      </c>
      <c r="N21" s="6" t="n">
        <v>1000</v>
      </c>
    </row>
    <row r="22">
      <c r="A22" t="inlineStr">
        <is>
          <t>Rent / Office</t>
        </is>
      </c>
      <c r="B22" s="6" t="n">
        <v>3500</v>
      </c>
      <c r="C22" s="6" t="n">
        <v>0</v>
      </c>
      <c r="D22" s="6" t="n">
        <v>0</v>
      </c>
      <c r="E22" s="6" t="n">
        <v>0</v>
      </c>
      <c r="F22" s="6" t="n">
        <v>3500</v>
      </c>
      <c r="G22" s="6" t="n">
        <v>0</v>
      </c>
      <c r="H22" s="6" t="n">
        <v>0</v>
      </c>
      <c r="I22" s="6" t="n">
        <v>0</v>
      </c>
      <c r="J22" s="6" t="n">
        <v>3500</v>
      </c>
      <c r="K22" s="6" t="n">
        <v>0</v>
      </c>
      <c r="L22" s="6" t="n">
        <v>0</v>
      </c>
      <c r="M22" s="6" t="n">
        <v>0</v>
      </c>
      <c r="N22" s="6" t="n">
        <v>3500</v>
      </c>
    </row>
    <row r="23">
      <c r="A23" t="inlineStr">
        <is>
          <t>Legal / Accounting</t>
        </is>
      </c>
      <c r="B23" s="6" t="n">
        <v>0</v>
      </c>
      <c r="C23" s="6" t="n">
        <v>0</v>
      </c>
      <c r="D23" s="6" t="n">
        <v>0</v>
      </c>
      <c r="E23" s="6" t="n">
        <v>2500</v>
      </c>
      <c r="F23" s="6" t="n">
        <v>0</v>
      </c>
      <c r="G23" s="6" t="n">
        <v>0</v>
      </c>
      <c r="H23" s="6" t="n">
        <v>0</v>
      </c>
      <c r="I23" s="6" t="n">
        <v>0</v>
      </c>
      <c r="J23" s="6" t="n">
        <v>0</v>
      </c>
      <c r="K23" s="6" t="n">
        <v>3500</v>
      </c>
      <c r="L23" s="6" t="n">
        <v>0</v>
      </c>
      <c r="M23" s="6" t="n">
        <v>0</v>
      </c>
      <c r="N23" s="6" t="n">
        <v>0</v>
      </c>
    </row>
    <row r="24">
      <c r="A24" t="inlineStr">
        <is>
          <t>Taxes &amp; Fees</t>
        </is>
      </c>
      <c r="B24" s="6" t="n">
        <v>0</v>
      </c>
      <c r="C24" s="6" t="n">
        <v>0</v>
      </c>
      <c r="D24" s="6" t="n">
        <v>0</v>
      </c>
      <c r="E24" s="6" t="n">
        <v>0</v>
      </c>
      <c r="F24" s="6" t="n">
        <v>0</v>
      </c>
      <c r="G24" s="6" t="n">
        <v>0</v>
      </c>
      <c r="H24" s="6" t="n">
        <v>0</v>
      </c>
      <c r="I24" s="6" t="n">
        <v>4200</v>
      </c>
      <c r="J24" s="6" t="n">
        <v>0</v>
      </c>
      <c r="K24" s="6" t="n">
        <v>0</v>
      </c>
      <c r="L24" s="6" t="n">
        <v>0</v>
      </c>
      <c r="M24" s="6" t="n">
        <v>0</v>
      </c>
      <c r="N24" s="6" t="n">
        <v>0</v>
      </c>
    </row>
    <row r="25">
      <c r="A25" t="inlineStr">
        <is>
          <t>Debt Service</t>
        </is>
      </c>
      <c r="B25" s="6" t="n">
        <v>900</v>
      </c>
      <c r="C25" s="6" t="n">
        <v>900</v>
      </c>
      <c r="D25" s="6" t="n">
        <v>900</v>
      </c>
      <c r="E25" s="6" t="n">
        <v>900</v>
      </c>
      <c r="F25" s="6" t="n">
        <v>900</v>
      </c>
      <c r="G25" s="6" t="n">
        <v>900</v>
      </c>
      <c r="H25" s="6" t="n">
        <v>900</v>
      </c>
      <c r="I25" s="6" t="n">
        <v>900</v>
      </c>
      <c r="J25" s="6" t="n">
        <v>900</v>
      </c>
      <c r="K25" s="6" t="n">
        <v>900</v>
      </c>
      <c r="L25" s="6" t="n">
        <v>900</v>
      </c>
      <c r="M25" s="6" t="n">
        <v>900</v>
      </c>
      <c r="N25" s="6" t="n">
        <v>900</v>
      </c>
    </row>
    <row r="26">
      <c r="A26" t="inlineStr">
        <is>
          <t>One-Offs / Annuals</t>
        </is>
      </c>
      <c r="B26" s="6" t="n">
        <v>0</v>
      </c>
      <c r="C26" s="6" t="n">
        <v>0</v>
      </c>
      <c r="D26" s="6" t="n">
        <v>0</v>
      </c>
      <c r="E26" s="6" t="n">
        <v>0</v>
      </c>
      <c r="F26" s="6" t="n">
        <v>9500</v>
      </c>
      <c r="G26" s="6" t="n">
        <v>0</v>
      </c>
      <c r="H26" s="6" t="n">
        <v>0</v>
      </c>
      <c r="I26" s="6" t="n">
        <v>0</v>
      </c>
      <c r="J26" s="6" t="n">
        <v>0</v>
      </c>
      <c r="K26" s="6" t="n">
        <v>0</v>
      </c>
      <c r="L26" s="6" t="n">
        <v>0</v>
      </c>
      <c r="M26" s="6" t="n">
        <v>0</v>
      </c>
      <c r="N26" s="6" t="n">
        <v>0</v>
      </c>
    </row>
    <row r="27">
      <c r="A27" s="2" t="inlineStr">
        <is>
          <t>Total Disbursements</t>
        </is>
      </c>
      <c r="B27" s="6" t="n">
        <v>10000</v>
      </c>
      <c r="C27" s="6" t="n">
        <v>17000</v>
      </c>
      <c r="D27" s="6" t="n">
        <v>6000</v>
      </c>
      <c r="E27" s="6" t="n">
        <v>19700</v>
      </c>
      <c r="F27" s="6" t="n">
        <v>19200</v>
      </c>
      <c r="G27" s="6" t="n">
        <v>17200</v>
      </c>
      <c r="H27" s="6" t="n">
        <v>6200</v>
      </c>
      <c r="I27" s="6" t="n">
        <v>21400</v>
      </c>
      <c r="J27" s="6" t="n">
        <v>9700</v>
      </c>
      <c r="K27" s="6" t="n">
        <v>20700</v>
      </c>
      <c r="L27" s="6" t="n">
        <v>6200</v>
      </c>
      <c r="M27" s="6" t="n">
        <v>17200</v>
      </c>
      <c r="N27" s="6" t="n">
        <v>9700</v>
      </c>
    </row>
    <row r="28">
      <c r="A28" s="2" t="inlineStr">
        <is>
          <t>Net Cash Flow</t>
        </is>
      </c>
      <c r="B28" s="6" t="n">
        <v>2000</v>
      </c>
      <c r="C28" s="6" t="n">
        <v>-3800</v>
      </c>
      <c r="D28" s="6" t="n">
        <v>9200</v>
      </c>
      <c r="E28" s="6" t="n">
        <v>-10500</v>
      </c>
      <c r="F28" s="6" t="n">
        <v>-1000</v>
      </c>
      <c r="G28" s="6" t="n">
        <v>-9000</v>
      </c>
      <c r="H28" s="6" t="n">
        <v>8000</v>
      </c>
      <c r="I28" s="6" t="n">
        <v>-7200</v>
      </c>
      <c r="J28" s="6" t="n">
        <v>2500</v>
      </c>
      <c r="K28" s="6" t="n">
        <v>-11500</v>
      </c>
      <c r="L28" s="6" t="n">
        <v>16000</v>
      </c>
      <c r="M28" s="6" t="n">
        <v>-8000</v>
      </c>
      <c r="N28" s="6" t="n">
        <v>2500</v>
      </c>
    </row>
    <row r="29">
      <c r="A29" s="2" t="inlineStr">
        <is>
          <t>Ending Cash</t>
        </is>
      </c>
      <c r="B29" s="6" t="n">
        <v>87000</v>
      </c>
      <c r="C29" s="6" t="n">
        <v>83200</v>
      </c>
      <c r="D29" s="6" t="n">
        <v>92400</v>
      </c>
      <c r="E29" s="6" t="n">
        <v>81900</v>
      </c>
      <c r="F29" s="6" t="n">
        <v>80900</v>
      </c>
      <c r="G29" s="6" t="n">
        <v>71900</v>
      </c>
      <c r="H29" s="6" t="n">
        <v>79900</v>
      </c>
      <c r="I29" s="6" t="n">
        <v>72700</v>
      </c>
      <c r="J29" s="6" t="n">
        <v>75200</v>
      </c>
      <c r="K29" s="6" t="n">
        <v>63700</v>
      </c>
      <c r="L29" s="6" t="n">
        <v>79700</v>
      </c>
      <c r="M29" s="6" t="n">
        <v>71700</v>
      </c>
      <c r="N29" s="6" t="n">
        <v>74200</v>
      </c>
    </row>
    <row r="31">
      <c r="A31" s="2" t="inlineStr">
        <is>
          <t>Baseline version (e.g. B1)</t>
        </is>
      </c>
      <c r="B31" s="7" t="inlineStr">
        <is>
          <t>B1</t>
        </is>
      </c>
    </row>
    <row r="32">
      <c r="A32" s="2" t="inlineStr">
        <is>
          <t>Baseline as-of date (the day you captured it)</t>
        </is>
      </c>
      <c r="B32" s="3" t="n">
        <v>46276</v>
      </c>
    </row>
    <row r="34" ht="30" customHeight="1">
      <c r="A34" s="10" t="inlineStr">
        <is>
          <t>TO CAPTURE: copy Forecast!B2:N29, select Baseline!B2, then paste VALUES ONLY (Excel: Paste Special → Values; LibreOffice: Paste Special → Values Only; Numbers: Paste Formula Results).</t>
        </is>
      </c>
    </row>
    <row r="35" ht="30" customHeight="1">
      <c r="A35" s="10" t="inlineStr">
        <is>
          <t>After capture every cell here is a constant: typing actuals or editing Forecast never changes it. To re-baseline, repeat the paste with a new version and date; duplicate this sheet first to keep the old one.</t>
        </is>
      </c>
    </row>
    <row r="36" ht="30" customHeight="1">
      <c r="A36" s="10" t="inlineStr">
        <is>
          <t>All amounts are bank cash in one currency (sample data: USD).</t>
        </is>
      </c>
    </row>
  </sheetData>
  <mergeCells count="4">
    <mergeCell ref="A34:N34"/>
    <mergeCell ref="A35:N35"/>
    <mergeCell ref="A36:N36"/>
    <mergeCell ref="A1:N1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31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1" t="inlineStr">
        <is>
          <t>Actuals — observed bank cash per week (enter after each week closes)</t>
        </is>
      </c>
    </row>
    <row r="2">
      <c r="A2" s="2" t="inlineStr">
        <is>
          <t>Week starting</t>
        </is>
      </c>
      <c r="B2" s="3" t="n">
        <v>46279</v>
      </c>
      <c r="C2" s="3" t="n">
        <v>46286</v>
      </c>
      <c r="D2" s="3" t="n">
        <v>46293</v>
      </c>
      <c r="E2" s="3" t="n">
        <v>46300</v>
      </c>
      <c r="F2" s="3" t="n">
        <v>46307</v>
      </c>
      <c r="G2" s="3" t="n">
        <v>46314</v>
      </c>
      <c r="H2" s="3" t="n">
        <v>46321</v>
      </c>
      <c r="I2" s="3" t="n">
        <v>46328</v>
      </c>
      <c r="J2" s="3" t="n">
        <v>46335</v>
      </c>
      <c r="K2" s="3" t="n">
        <v>46342</v>
      </c>
      <c r="L2" s="3" t="n">
        <v>46349</v>
      </c>
      <c r="M2" s="3" t="n">
        <v>46356</v>
      </c>
      <c r="N2" s="3" t="n">
        <v>46363</v>
      </c>
    </row>
    <row r="3">
      <c r="A3" s="2" t="inlineStr">
        <is>
          <t>Status: complete / partial (blank = not entered)</t>
        </is>
      </c>
      <c r="B3" s="11" t="inlineStr">
        <is>
          <t>complete</t>
        </is>
      </c>
      <c r="C3" s="11" t="inlineStr">
        <is>
          <t>complete</t>
        </is>
      </c>
      <c r="D3" s="11" t="n"/>
      <c r="E3" s="11" t="n"/>
      <c r="F3" s="11" t="n"/>
      <c r="G3" s="11" t="n"/>
      <c r="H3" s="11" t="n"/>
      <c r="I3" s="11" t="n"/>
      <c r="J3" s="11" t="n"/>
      <c r="K3" s="11" t="n"/>
      <c r="L3" s="11" t="n"/>
      <c r="M3" s="11" t="n"/>
      <c r="N3" s="11" t="n"/>
    </row>
    <row r="4">
      <c r="A4" s="4" t="inlineStr">
        <is>
          <t>HOW TO ENTER ACTUALS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</row>
    <row r="5" ht="30" customHeight="1">
      <c r="A5" s="10" t="inlineStr">
        <is>
          <t>Type complete in row 3 once every category below is entered, or partial while the week is still open; the date in row 2 must equal the Baseline date in the same column.</t>
        </is>
      </c>
    </row>
    <row r="6" ht="30" customHeight="1">
      <c r="A6" s="10" t="inlineStr">
        <is>
          <t>Count only Assets:Bank movements: skip internal sweeps between bank accounts, and count a card purchase once, when the settlement leaves the bank.</t>
        </is>
      </c>
    </row>
    <row r="7" ht="30" customHeight="1">
      <c r="A7" s="10" t="inlineStr">
        <is>
          <t>Type 0 when no cash moved — a blank cell means not entered yet, never zero.</t>
        </is>
      </c>
    </row>
    <row r="8" ht="30" customHeight="1">
      <c r="A8" s="10" t="inlineStr">
        <is>
          <t>All amounts are bank cash in one currency (sample data: USD).</t>
        </is>
      </c>
    </row>
    <row r="10">
      <c r="A10" s="2" t="inlineStr">
        <is>
          <t>Opening bank cash (W1: enter; later weeks carry forward)</t>
        </is>
      </c>
      <c r="B10" s="6" t="n">
        <v>85000</v>
      </c>
      <c r="C10" s="9">
        <f>B29</f>
        <v/>
      </c>
      <c r="D10" s="9">
        <f>C29</f>
        <v/>
      </c>
      <c r="E10" s="9">
        <f>D29</f>
        <v/>
      </c>
      <c r="F10" s="9">
        <f>E29</f>
        <v/>
      </c>
      <c r="G10" s="9">
        <f>F29</f>
        <v/>
      </c>
      <c r="H10" s="9">
        <f>G29</f>
        <v/>
      </c>
      <c r="I10" s="9">
        <f>H29</f>
        <v/>
      </c>
      <c r="J10" s="9">
        <f>I29</f>
        <v/>
      </c>
      <c r="K10" s="9">
        <f>J29</f>
        <v/>
      </c>
      <c r="L10" s="9">
        <f>K29</f>
        <v/>
      </c>
      <c r="M10" s="9">
        <f>L29</f>
        <v/>
      </c>
      <c r="N10" s="9">
        <f>M29</f>
        <v/>
      </c>
    </row>
    <row r="11">
      <c r="A11" s="4" t="inlineStr">
        <is>
          <t>RECEIPTS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</row>
    <row r="12">
      <c r="A12" t="inlineStr">
        <is>
          <t>Customer Receipts</t>
        </is>
      </c>
      <c r="B12" s="6" t="n">
        <v>12000</v>
      </c>
      <c r="C12" s="6" t="n">
        <v>8000</v>
      </c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</row>
    <row r="13">
      <c r="A13" t="inlineStr">
        <is>
          <t>New Bookings / Prepaids</t>
        </is>
      </c>
      <c r="B13" s="6" t="n">
        <v>0</v>
      </c>
      <c r="C13" s="6" t="n">
        <v>5000</v>
      </c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</row>
    <row r="14">
      <c r="A14" t="inlineStr">
        <is>
          <t>Other Inflows</t>
        </is>
      </c>
      <c r="B14" s="6" t="n">
        <v>200</v>
      </c>
      <c r="C14" s="6" t="n">
        <v>200</v>
      </c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</row>
    <row r="15">
      <c r="A15" s="2" t="inlineStr">
        <is>
          <t>Total Receipts</t>
        </is>
      </c>
      <c r="B15" s="9">
        <f>SUM(B12:B14)</f>
        <v/>
      </c>
      <c r="C15" s="9">
        <f>SUM(C12:C14)</f>
        <v/>
      </c>
      <c r="D15" s="9">
        <f>SUM(D12:D14)</f>
        <v/>
      </c>
      <c r="E15" s="9">
        <f>SUM(E12:E14)</f>
        <v/>
      </c>
      <c r="F15" s="9">
        <f>SUM(F12:F14)</f>
        <v/>
      </c>
      <c r="G15" s="9">
        <f>SUM(G12:G14)</f>
        <v/>
      </c>
      <c r="H15" s="9">
        <f>SUM(H12:H14)</f>
        <v/>
      </c>
      <c r="I15" s="9">
        <f>SUM(I12:I14)</f>
        <v/>
      </c>
      <c r="J15" s="9">
        <f>SUM(J12:J14)</f>
        <v/>
      </c>
      <c r="K15" s="9">
        <f>SUM(K12:K14)</f>
        <v/>
      </c>
      <c r="L15" s="9">
        <f>SUM(L12:L14)</f>
        <v/>
      </c>
      <c r="M15" s="9">
        <f>SUM(M12:M14)</f>
        <v/>
      </c>
      <c r="N15" s="9">
        <f>SUM(N12:N14)</f>
        <v/>
      </c>
    </row>
    <row r="16">
      <c r="A16" s="4" t="inlineStr">
        <is>
          <t>DISBURSEMENTS</t>
        </is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</row>
    <row r="17">
      <c r="A17" t="inlineStr">
        <is>
          <t>Payroll (Net + ER Taxes)</t>
        </is>
      </c>
      <c r="B17" s="6" t="n">
        <v>0</v>
      </c>
      <c r="C17" s="6" t="n">
        <v>11000</v>
      </c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</row>
    <row r="18">
      <c r="A18" t="inlineStr">
        <is>
          <t>Contractors</t>
        </is>
      </c>
      <c r="B18" s="6" t="n">
        <v>1500</v>
      </c>
      <c r="C18" s="6" t="n">
        <v>1500</v>
      </c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</row>
    <row r="19">
      <c r="A19" t="inlineStr">
        <is>
          <t>Cloud / Hosting (COGS)</t>
        </is>
      </c>
      <c r="B19" s="6" t="n">
        <v>2200</v>
      </c>
      <c r="C19" s="6" t="n">
        <v>2200</v>
      </c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</row>
    <row r="20">
      <c r="A20" t="inlineStr">
        <is>
          <t>Software / SaaS (OpEx)</t>
        </is>
      </c>
      <c r="B20" s="6" t="n">
        <v>600</v>
      </c>
      <c r="C20" s="6" t="n">
        <v>600</v>
      </c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</row>
    <row r="21">
      <c r="A21" t="inlineStr">
        <is>
          <t>Marketing</t>
        </is>
      </c>
      <c r="B21" s="6" t="n">
        <v>1000</v>
      </c>
      <c r="C21" s="6" t="n">
        <v>1000</v>
      </c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</row>
    <row r="22">
      <c r="A22" t="inlineStr">
        <is>
          <t>Rent / Office</t>
        </is>
      </c>
      <c r="B22" s="6" t="n">
        <v>3500</v>
      </c>
      <c r="C22" s="6" t="n">
        <v>0</v>
      </c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</row>
    <row r="23">
      <c r="A23" t="inlineStr">
        <is>
          <t>Legal / Accounting</t>
        </is>
      </c>
      <c r="B23" s="6" t="n">
        <v>0</v>
      </c>
      <c r="C23" s="6" t="n">
        <v>0</v>
      </c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</row>
    <row r="24">
      <c r="A24" t="inlineStr">
        <is>
          <t>Taxes &amp; Fees</t>
        </is>
      </c>
      <c r="B24" s="6" t="n">
        <v>0</v>
      </c>
      <c r="C24" s="6" t="n">
        <v>0</v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</row>
    <row r="25">
      <c r="A25" t="inlineStr">
        <is>
          <t>Debt Service</t>
        </is>
      </c>
      <c r="B25" s="6" t="n">
        <v>900</v>
      </c>
      <c r="C25" s="6" t="n">
        <v>900</v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</row>
    <row r="26">
      <c r="A26" t="inlineStr">
        <is>
          <t>One-Offs / Annuals</t>
        </is>
      </c>
      <c r="B26" s="6" t="n">
        <v>0</v>
      </c>
      <c r="C26" s="6" t="n">
        <v>0</v>
      </c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</row>
    <row r="27">
      <c r="A27" s="2" t="inlineStr">
        <is>
          <t>Total Disbursements</t>
        </is>
      </c>
      <c r="B27" s="9">
        <f>SUM(B17:B26)</f>
        <v/>
      </c>
      <c r="C27" s="9">
        <f>SUM(C17:C26)</f>
        <v/>
      </c>
      <c r="D27" s="9">
        <f>SUM(D17:D26)</f>
        <v/>
      </c>
      <c r="E27" s="9">
        <f>SUM(E17:E26)</f>
        <v/>
      </c>
      <c r="F27" s="9">
        <f>SUM(F17:F26)</f>
        <v/>
      </c>
      <c r="G27" s="9">
        <f>SUM(G17:G26)</f>
        <v/>
      </c>
      <c r="H27" s="9">
        <f>SUM(H17:H26)</f>
        <v/>
      </c>
      <c r="I27" s="9">
        <f>SUM(I17:I26)</f>
        <v/>
      </c>
      <c r="J27" s="9">
        <f>SUM(J17:J26)</f>
        <v/>
      </c>
      <c r="K27" s="9">
        <f>SUM(K17:K26)</f>
        <v/>
      </c>
      <c r="L27" s="9">
        <f>SUM(L17:L26)</f>
        <v/>
      </c>
      <c r="M27" s="9">
        <f>SUM(M17:M26)</f>
        <v/>
      </c>
      <c r="N27" s="9">
        <f>SUM(N17:N26)</f>
        <v/>
      </c>
    </row>
    <row r="28">
      <c r="A28" s="2" t="inlineStr">
        <is>
          <t>Net Cash Flow</t>
        </is>
      </c>
      <c r="B28" s="9">
        <f>B15-B27</f>
        <v/>
      </c>
      <c r="C28" s="9">
        <f>C15-C27</f>
        <v/>
      </c>
      <c r="D28" s="9">
        <f>D15-D27</f>
        <v/>
      </c>
      <c r="E28" s="9">
        <f>E15-E27</f>
        <v/>
      </c>
      <c r="F28" s="9">
        <f>F15-F27</f>
        <v/>
      </c>
      <c r="G28" s="9">
        <f>G15-G27</f>
        <v/>
      </c>
      <c r="H28" s="9">
        <f>H15-H27</f>
        <v/>
      </c>
      <c r="I28" s="9">
        <f>I15-I27</f>
        <v/>
      </c>
      <c r="J28" s="9">
        <f>J15-J27</f>
        <v/>
      </c>
      <c r="K28" s="9">
        <f>K15-K27</f>
        <v/>
      </c>
      <c r="L28" s="9">
        <f>L15-L27</f>
        <v/>
      </c>
      <c r="M28" s="9">
        <f>M15-M27</f>
        <v/>
      </c>
      <c r="N28" s="9">
        <f>N15-N27</f>
        <v/>
      </c>
    </row>
    <row r="29">
      <c r="A29" s="2" t="inlineStr">
        <is>
          <t>Ending Cash</t>
        </is>
      </c>
      <c r="B29" s="9">
        <f>B10+B28</f>
        <v/>
      </c>
      <c r="C29" s="9">
        <f>C10+C28</f>
        <v/>
      </c>
      <c r="D29" s="9">
        <f>D10+D28</f>
        <v/>
      </c>
      <c r="E29" s="9">
        <f>E10+E28</f>
        <v/>
      </c>
      <c r="F29" s="9">
        <f>F10+F28</f>
        <v/>
      </c>
      <c r="G29" s="9">
        <f>G10+G28</f>
        <v/>
      </c>
      <c r="H29" s="9">
        <f>H10+H28</f>
        <v/>
      </c>
      <c r="I29" s="9">
        <f>I10+I28</f>
        <v/>
      </c>
      <c r="J29" s="9">
        <f>J10+J28</f>
        <v/>
      </c>
      <c r="K29" s="9">
        <f>K10+K28</f>
        <v/>
      </c>
      <c r="L29" s="9">
        <f>L10+L28</f>
        <v/>
      </c>
      <c r="M29" s="9">
        <f>M10+M28</f>
        <v/>
      </c>
      <c r="N29" s="9">
        <f>N10+N28</f>
        <v/>
      </c>
    </row>
    <row r="30">
      <c r="A30" t="inlineStr">
        <is>
          <t>Observed closing bank balance (optional)</t>
        </is>
      </c>
      <c r="B30" s="6" t="n">
        <v>87500</v>
      </c>
      <c r="C30" s="6" t="n">
        <v>83500</v>
      </c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</row>
    <row r="31">
      <c r="A31" t="inlineStr">
        <is>
          <t>Statement minus computed ending (0 = reconciled)</t>
        </is>
      </c>
      <c r="B31" s="12">
        <f>IF(ISNUMBER(B30),B30-B29,"n/a")</f>
        <v/>
      </c>
      <c r="C31" s="12">
        <f>IF(ISNUMBER(C30),C30-C29,"n/a")</f>
        <v/>
      </c>
      <c r="D31" s="12">
        <f>IF(ISNUMBER(D30),D30-D29,"n/a")</f>
        <v/>
      </c>
      <c r="E31" s="12">
        <f>IF(ISNUMBER(E30),E30-E29,"n/a")</f>
        <v/>
      </c>
      <c r="F31" s="12">
        <f>IF(ISNUMBER(F30),F30-F29,"n/a")</f>
        <v/>
      </c>
      <c r="G31" s="12">
        <f>IF(ISNUMBER(G30),G30-G29,"n/a")</f>
        <v/>
      </c>
      <c r="H31" s="12">
        <f>IF(ISNUMBER(H30),H30-H29,"n/a")</f>
        <v/>
      </c>
      <c r="I31" s="12">
        <f>IF(ISNUMBER(I30),I30-I29,"n/a")</f>
        <v/>
      </c>
      <c r="J31" s="12">
        <f>IF(ISNUMBER(J30),J30-J29,"n/a")</f>
        <v/>
      </c>
      <c r="K31" s="12">
        <f>IF(ISNUMBER(K30),K30-K29,"n/a")</f>
        <v/>
      </c>
      <c r="L31" s="12">
        <f>IF(ISNUMBER(L30),L30-L29,"n/a")</f>
        <v/>
      </c>
      <c r="M31" s="12">
        <f>IF(ISNUMBER(M30),M30-M29,"n/a")</f>
        <v/>
      </c>
      <c r="N31" s="12">
        <f>IF(ISNUMBER(N30),N30-N29,"n/a")</f>
        <v/>
      </c>
    </row>
  </sheetData>
  <mergeCells count="5">
    <mergeCell ref="A8:N8"/>
    <mergeCell ref="A6:N6"/>
    <mergeCell ref="A7:N7"/>
    <mergeCell ref="A5:N5"/>
    <mergeCell ref="A1:N1"/>
  </mergeCells>
  <dataValidations count="1">
    <dataValidation sqref="B3:N3" showDropDown="0" showInputMessage="0" showErrorMessage="1" allowBlank="1" type="list">
      <formula1>"complete,partial"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O4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44" customWidth="1" min="15" max="15"/>
  </cols>
  <sheetData>
    <row r="1">
      <c r="A1" s="1" t="inlineStr">
        <is>
          <t>Variance — Actual − Baseline (formulas only; do not type here)</t>
        </is>
      </c>
    </row>
    <row r="2">
      <c r="A2" s="2" t="inlineStr">
        <is>
          <t>Week starting</t>
        </is>
      </c>
      <c r="B2" s="13">
        <f>IF(Baseline!B2="","",Baseline!B2)</f>
        <v/>
      </c>
      <c r="C2" s="13">
        <f>IF(Baseline!C2="","",Baseline!C2)</f>
        <v/>
      </c>
      <c r="D2" s="13">
        <f>IF(Baseline!D2="","",Baseline!D2)</f>
        <v/>
      </c>
      <c r="E2" s="13">
        <f>IF(Baseline!E2="","",Baseline!E2)</f>
        <v/>
      </c>
      <c r="F2" s="13">
        <f>IF(Baseline!F2="","",Baseline!F2)</f>
        <v/>
      </c>
      <c r="G2" s="13">
        <f>IF(Baseline!G2="","",Baseline!G2)</f>
        <v/>
      </c>
      <c r="H2" s="13">
        <f>IF(Baseline!H2="","",Baseline!H2)</f>
        <v/>
      </c>
      <c r="I2" s="13">
        <f>IF(Baseline!I2="","",Baseline!I2)</f>
        <v/>
      </c>
      <c r="J2" s="13">
        <f>IF(Baseline!J2="","",Baseline!J2)</f>
        <v/>
      </c>
      <c r="K2" s="13">
        <f>IF(Baseline!K2="","",Baseline!K2)</f>
        <v/>
      </c>
      <c r="L2" s="13">
        <f>IF(Baseline!L2="","",Baseline!L2)</f>
        <v/>
      </c>
      <c r="M2" s="13">
        <f>IF(Baseline!M2="","",Baseline!M2)</f>
        <v/>
      </c>
      <c r="N2" s="13">
        <f>IF(Baseline!N2="","",Baseline!N2)</f>
        <v/>
      </c>
    </row>
    <row r="3" ht="30" customHeight="1">
      <c r="A3" s="2" t="inlineStr">
        <is>
          <t>Comparison state</t>
        </is>
      </c>
      <c r="B3" s="14">
        <f>IF(Baseline!B2="","no baseline",IF(Actuals!B3="","not observed",IF(AND(Actuals!B3&lt;&gt;"complete",Actuals!B3&lt;&gt;"partial"),"invalid status",IF(Actuals!B2&lt;&gt;Baseline!B2,"date mismatch",IF(Actuals!B3="partial","partial",IF(OR(COUNT(Actuals!B12:B14)+COUNT(Actuals!B17:B26)&lt;13,NOT(ISNUMBER(Actuals!B10))),"missing entries","compared"))))))</f>
        <v/>
      </c>
      <c r="C3" s="14">
        <f>IF(Baseline!C2="","no baseline",IF(Actuals!C3="","not observed",IF(AND(Actuals!C3&lt;&gt;"complete",Actuals!C3&lt;&gt;"partial"),"invalid status",IF(Actuals!C2&lt;&gt;Baseline!C2,"date mismatch",IF(Actuals!C3="partial","partial",IF(COUNT(Actuals!C12:C14)+COUNT(Actuals!C17:C26)&lt;13,"missing entries","compared"))))))</f>
        <v/>
      </c>
      <c r="D3" s="14">
        <f>IF(Baseline!D2="","no baseline",IF(Actuals!D3="","not observed",IF(AND(Actuals!D3&lt;&gt;"complete",Actuals!D3&lt;&gt;"partial"),"invalid status",IF(Actuals!D2&lt;&gt;Baseline!D2,"date mismatch",IF(Actuals!D3="partial","partial",IF(COUNT(Actuals!D12:D14)+COUNT(Actuals!D17:D26)&lt;13,"missing entries","compared"))))))</f>
        <v/>
      </c>
      <c r="E3" s="14">
        <f>IF(Baseline!E2="","no baseline",IF(Actuals!E3="","not observed",IF(AND(Actuals!E3&lt;&gt;"complete",Actuals!E3&lt;&gt;"partial"),"invalid status",IF(Actuals!E2&lt;&gt;Baseline!E2,"date mismatch",IF(Actuals!E3="partial","partial",IF(COUNT(Actuals!E12:E14)+COUNT(Actuals!E17:E26)&lt;13,"missing entries","compared"))))))</f>
        <v/>
      </c>
      <c r="F3" s="14">
        <f>IF(Baseline!F2="","no baseline",IF(Actuals!F3="","not observed",IF(AND(Actuals!F3&lt;&gt;"complete",Actuals!F3&lt;&gt;"partial"),"invalid status",IF(Actuals!F2&lt;&gt;Baseline!F2,"date mismatch",IF(Actuals!F3="partial","partial",IF(COUNT(Actuals!F12:F14)+COUNT(Actuals!F17:F26)&lt;13,"missing entries","compared"))))))</f>
        <v/>
      </c>
      <c r="G3" s="14">
        <f>IF(Baseline!G2="","no baseline",IF(Actuals!G3="","not observed",IF(AND(Actuals!G3&lt;&gt;"complete",Actuals!G3&lt;&gt;"partial"),"invalid status",IF(Actuals!G2&lt;&gt;Baseline!G2,"date mismatch",IF(Actuals!G3="partial","partial",IF(COUNT(Actuals!G12:G14)+COUNT(Actuals!G17:G26)&lt;13,"missing entries","compared"))))))</f>
        <v/>
      </c>
      <c r="H3" s="14">
        <f>IF(Baseline!H2="","no baseline",IF(Actuals!H3="","not observed",IF(AND(Actuals!H3&lt;&gt;"complete",Actuals!H3&lt;&gt;"partial"),"invalid status",IF(Actuals!H2&lt;&gt;Baseline!H2,"date mismatch",IF(Actuals!H3="partial","partial",IF(COUNT(Actuals!H12:H14)+COUNT(Actuals!H17:H26)&lt;13,"missing entries","compared"))))))</f>
        <v/>
      </c>
      <c r="I3" s="14">
        <f>IF(Baseline!I2="","no baseline",IF(Actuals!I3="","not observed",IF(AND(Actuals!I3&lt;&gt;"complete",Actuals!I3&lt;&gt;"partial"),"invalid status",IF(Actuals!I2&lt;&gt;Baseline!I2,"date mismatch",IF(Actuals!I3="partial","partial",IF(COUNT(Actuals!I12:I14)+COUNT(Actuals!I17:I26)&lt;13,"missing entries","compared"))))))</f>
        <v/>
      </c>
      <c r="J3" s="14">
        <f>IF(Baseline!J2="","no baseline",IF(Actuals!J3="","not observed",IF(AND(Actuals!J3&lt;&gt;"complete",Actuals!J3&lt;&gt;"partial"),"invalid status",IF(Actuals!J2&lt;&gt;Baseline!J2,"date mismatch",IF(Actuals!J3="partial","partial",IF(COUNT(Actuals!J12:J14)+COUNT(Actuals!J17:J26)&lt;13,"missing entries","compared"))))))</f>
        <v/>
      </c>
      <c r="K3" s="14">
        <f>IF(Baseline!K2="","no baseline",IF(Actuals!K3="","not observed",IF(AND(Actuals!K3&lt;&gt;"complete",Actuals!K3&lt;&gt;"partial"),"invalid status",IF(Actuals!K2&lt;&gt;Baseline!K2,"date mismatch",IF(Actuals!K3="partial","partial",IF(COUNT(Actuals!K12:K14)+COUNT(Actuals!K17:K26)&lt;13,"missing entries","compared"))))))</f>
        <v/>
      </c>
      <c r="L3" s="14">
        <f>IF(Baseline!L2="","no baseline",IF(Actuals!L3="","not observed",IF(AND(Actuals!L3&lt;&gt;"complete",Actuals!L3&lt;&gt;"partial"),"invalid status",IF(Actuals!L2&lt;&gt;Baseline!L2,"date mismatch",IF(Actuals!L3="partial","partial",IF(COUNT(Actuals!L12:L14)+COUNT(Actuals!L17:L26)&lt;13,"missing entries","compared"))))))</f>
        <v/>
      </c>
      <c r="M3" s="14">
        <f>IF(Baseline!M2="","no baseline",IF(Actuals!M3="","not observed",IF(AND(Actuals!M3&lt;&gt;"complete",Actuals!M3&lt;&gt;"partial"),"invalid status",IF(Actuals!M2&lt;&gt;Baseline!M2,"date mismatch",IF(Actuals!M3="partial","partial",IF(COUNT(Actuals!M12:M14)+COUNT(Actuals!M17:M26)&lt;13,"missing entries","compared"))))))</f>
        <v/>
      </c>
      <c r="N3" s="14">
        <f>IF(Baseline!N2="","no baseline",IF(Actuals!N3="","not observed",IF(AND(Actuals!N3&lt;&gt;"complete",Actuals!N3&lt;&gt;"partial"),"invalid status",IF(Actuals!N2&lt;&gt;Baseline!N2,"date mismatch",IF(Actuals!N3="partial","partial",IF(COUNT(Actuals!N12:N14)+COUNT(Actuals!N17:N26)&lt;13,"missing entries","compared"))))))</f>
        <v/>
      </c>
      <c r="O3" s="2" t="inlineStr">
        <is>
          <t>Sign meaning</t>
        </is>
      </c>
    </row>
    <row r="4">
      <c r="A4" s="4" t="inlineStr">
        <is>
          <t>HOW TO READ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</row>
    <row r="5" ht="30" customHeight="1">
      <c r="A5" s="10" t="inlineStr">
        <is>
          <t>Only compared weeks show numbers; every other state shows n/a, never 0, so an unobserved week cannot look on plan.</t>
        </is>
      </c>
    </row>
    <row r="6" ht="30" customHeight="1">
      <c r="A6" s="10" t="inlineStr">
        <is>
          <t>Ending cash variance is cumulative: it exists only while every week up to it is compared.</t>
        </is>
      </c>
    </row>
    <row r="7" ht="30" customHeight="1">
      <c r="A7" s="10" t="inlineStr">
        <is>
          <t>Percent rows divide the variance by the absolute baseline; a zero baseline shows n/a.</t>
        </is>
      </c>
    </row>
    <row r="8" ht="30" customHeight="1">
      <c r="A8" s="10" t="inlineStr">
        <is>
          <t>All amounts are bank cash in one currency (sample data: USD).</t>
        </is>
      </c>
    </row>
    <row r="10">
      <c r="A10" s="2" t="inlineStr">
        <is>
          <t>Opening Cash</t>
        </is>
      </c>
      <c r="B10" s="15">
        <f>IF(B$3="compared",Actuals!B10-Baseline!B10,"n/a")</f>
        <v/>
      </c>
      <c r="C10" s="15">
        <f>IF(AND(C$3="compared",ISNUMBER(B29)),Actuals!C10-Baseline!C10,"n/a")</f>
        <v/>
      </c>
      <c r="D10" s="15">
        <f>IF(AND(D$3="compared",ISNUMBER(C29)),Actuals!D10-Baseline!D10,"n/a")</f>
        <v/>
      </c>
      <c r="E10" s="15">
        <f>IF(AND(E$3="compared",ISNUMBER(D29)),Actuals!E10-Baseline!E10,"n/a")</f>
        <v/>
      </c>
      <c r="F10" s="15">
        <f>IF(AND(F$3="compared",ISNUMBER(E29)),Actuals!F10-Baseline!F10,"n/a")</f>
        <v/>
      </c>
      <c r="G10" s="15">
        <f>IF(AND(G$3="compared",ISNUMBER(F29)),Actuals!G10-Baseline!G10,"n/a")</f>
        <v/>
      </c>
      <c r="H10" s="15">
        <f>IF(AND(H$3="compared",ISNUMBER(G29)),Actuals!H10-Baseline!H10,"n/a")</f>
        <v/>
      </c>
      <c r="I10" s="15">
        <f>IF(AND(I$3="compared",ISNUMBER(H29)),Actuals!I10-Baseline!I10,"n/a")</f>
        <v/>
      </c>
      <c r="J10" s="15">
        <f>IF(AND(J$3="compared",ISNUMBER(I29)),Actuals!J10-Baseline!J10,"n/a")</f>
        <v/>
      </c>
      <c r="K10" s="15">
        <f>IF(AND(K$3="compared",ISNUMBER(J29)),Actuals!K10-Baseline!K10,"n/a")</f>
        <v/>
      </c>
      <c r="L10" s="15">
        <f>IF(AND(L$3="compared",ISNUMBER(K29)),Actuals!L10-Baseline!L10,"n/a")</f>
        <v/>
      </c>
      <c r="M10" s="15">
        <f>IF(AND(M$3="compared",ISNUMBER(L29)),Actuals!M10-Baseline!M10,"n/a")</f>
        <v/>
      </c>
      <c r="N10" s="15">
        <f>IF(AND(N$3="compared",ISNUMBER(M29)),Actuals!N10-Baseline!N10,"n/a")</f>
        <v/>
      </c>
      <c r="O10" s="16" t="inlineStr">
        <is>
          <t>+ = more cash than planned, cumulative</t>
        </is>
      </c>
    </row>
    <row r="11">
      <c r="A11" s="4" t="inlineStr">
        <is>
          <t>RECEIPTS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</row>
    <row r="12">
      <c r="A12" t="inlineStr">
        <is>
          <t>Customer Receipts</t>
        </is>
      </c>
      <c r="B12" s="12">
        <f>IF(B$3="compared",Actuals!B12-Baseline!B12,"n/a")</f>
        <v/>
      </c>
      <c r="C12" s="12">
        <f>IF(C$3="compared",Actuals!C12-Baseline!C12,"n/a")</f>
        <v/>
      </c>
      <c r="D12" s="12">
        <f>IF(D$3="compared",Actuals!D12-Baseline!D12,"n/a")</f>
        <v/>
      </c>
      <c r="E12" s="12">
        <f>IF(E$3="compared",Actuals!E12-Baseline!E12,"n/a")</f>
        <v/>
      </c>
      <c r="F12" s="12">
        <f>IF(F$3="compared",Actuals!F12-Baseline!F12,"n/a")</f>
        <v/>
      </c>
      <c r="G12" s="12">
        <f>IF(G$3="compared",Actuals!G12-Baseline!G12,"n/a")</f>
        <v/>
      </c>
      <c r="H12" s="12">
        <f>IF(H$3="compared",Actuals!H12-Baseline!H12,"n/a")</f>
        <v/>
      </c>
      <c r="I12" s="12">
        <f>IF(I$3="compared",Actuals!I12-Baseline!I12,"n/a")</f>
        <v/>
      </c>
      <c r="J12" s="12">
        <f>IF(J$3="compared",Actuals!J12-Baseline!J12,"n/a")</f>
        <v/>
      </c>
      <c r="K12" s="12">
        <f>IF(K$3="compared",Actuals!K12-Baseline!K12,"n/a")</f>
        <v/>
      </c>
      <c r="L12" s="12">
        <f>IF(L$3="compared",Actuals!L12-Baseline!L12,"n/a")</f>
        <v/>
      </c>
      <c r="M12" s="12">
        <f>IF(M$3="compared",Actuals!M12-Baseline!M12,"n/a")</f>
        <v/>
      </c>
      <c r="N12" s="12">
        <f>IF(N$3="compared",Actuals!N12-Baseline!N12,"n/a")</f>
        <v/>
      </c>
      <c r="O12" s="16" t="inlineStr">
        <is>
          <t>+ = more cash than planned (favorable)</t>
        </is>
      </c>
    </row>
    <row r="13">
      <c r="A13" t="inlineStr">
        <is>
          <t>New Bookings / Prepaids</t>
        </is>
      </c>
      <c r="B13" s="12">
        <f>IF(B$3="compared",Actuals!B13-Baseline!B13,"n/a")</f>
        <v/>
      </c>
      <c r="C13" s="12">
        <f>IF(C$3="compared",Actuals!C13-Baseline!C13,"n/a")</f>
        <v/>
      </c>
      <c r="D13" s="12">
        <f>IF(D$3="compared",Actuals!D13-Baseline!D13,"n/a")</f>
        <v/>
      </c>
      <c r="E13" s="12">
        <f>IF(E$3="compared",Actuals!E13-Baseline!E13,"n/a")</f>
        <v/>
      </c>
      <c r="F13" s="12">
        <f>IF(F$3="compared",Actuals!F13-Baseline!F13,"n/a")</f>
        <v/>
      </c>
      <c r="G13" s="12">
        <f>IF(G$3="compared",Actuals!G13-Baseline!G13,"n/a")</f>
        <v/>
      </c>
      <c r="H13" s="12">
        <f>IF(H$3="compared",Actuals!H13-Baseline!H13,"n/a")</f>
        <v/>
      </c>
      <c r="I13" s="12">
        <f>IF(I$3="compared",Actuals!I13-Baseline!I13,"n/a")</f>
        <v/>
      </c>
      <c r="J13" s="12">
        <f>IF(J$3="compared",Actuals!J13-Baseline!J13,"n/a")</f>
        <v/>
      </c>
      <c r="K13" s="12">
        <f>IF(K$3="compared",Actuals!K13-Baseline!K13,"n/a")</f>
        <v/>
      </c>
      <c r="L13" s="12">
        <f>IF(L$3="compared",Actuals!L13-Baseline!L13,"n/a")</f>
        <v/>
      </c>
      <c r="M13" s="12">
        <f>IF(M$3="compared",Actuals!M13-Baseline!M13,"n/a")</f>
        <v/>
      </c>
      <c r="N13" s="12">
        <f>IF(N$3="compared",Actuals!N13-Baseline!N13,"n/a")</f>
        <v/>
      </c>
      <c r="O13" s="16" t="inlineStr">
        <is>
          <t>+ = more cash than planned (favorable)</t>
        </is>
      </c>
    </row>
    <row r="14">
      <c r="A14" t="inlineStr">
        <is>
          <t>Other Inflows</t>
        </is>
      </c>
      <c r="B14" s="12">
        <f>IF(B$3="compared",Actuals!B14-Baseline!B14,"n/a")</f>
        <v/>
      </c>
      <c r="C14" s="12">
        <f>IF(C$3="compared",Actuals!C14-Baseline!C14,"n/a")</f>
        <v/>
      </c>
      <c r="D14" s="12">
        <f>IF(D$3="compared",Actuals!D14-Baseline!D14,"n/a")</f>
        <v/>
      </c>
      <c r="E14" s="12">
        <f>IF(E$3="compared",Actuals!E14-Baseline!E14,"n/a")</f>
        <v/>
      </c>
      <c r="F14" s="12">
        <f>IF(F$3="compared",Actuals!F14-Baseline!F14,"n/a")</f>
        <v/>
      </c>
      <c r="G14" s="12">
        <f>IF(G$3="compared",Actuals!G14-Baseline!G14,"n/a")</f>
        <v/>
      </c>
      <c r="H14" s="12">
        <f>IF(H$3="compared",Actuals!H14-Baseline!H14,"n/a")</f>
        <v/>
      </c>
      <c r="I14" s="12">
        <f>IF(I$3="compared",Actuals!I14-Baseline!I14,"n/a")</f>
        <v/>
      </c>
      <c r="J14" s="12">
        <f>IF(J$3="compared",Actuals!J14-Baseline!J14,"n/a")</f>
        <v/>
      </c>
      <c r="K14" s="12">
        <f>IF(K$3="compared",Actuals!K14-Baseline!K14,"n/a")</f>
        <v/>
      </c>
      <c r="L14" s="12">
        <f>IF(L$3="compared",Actuals!L14-Baseline!L14,"n/a")</f>
        <v/>
      </c>
      <c r="M14" s="12">
        <f>IF(M$3="compared",Actuals!M14-Baseline!M14,"n/a")</f>
        <v/>
      </c>
      <c r="N14" s="12">
        <f>IF(N$3="compared",Actuals!N14-Baseline!N14,"n/a")</f>
        <v/>
      </c>
      <c r="O14" s="16" t="inlineStr">
        <is>
          <t>+ = more cash than planned (favorable)</t>
        </is>
      </c>
    </row>
    <row r="15">
      <c r="A15" s="2" t="inlineStr">
        <is>
          <t>Total Receipts</t>
        </is>
      </c>
      <c r="B15" s="15">
        <f>IF(B$3="compared",Actuals!B15-Baseline!B15,"n/a")</f>
        <v/>
      </c>
      <c r="C15" s="15">
        <f>IF(C$3="compared",Actuals!C15-Baseline!C15,"n/a")</f>
        <v/>
      </c>
      <c r="D15" s="15">
        <f>IF(D$3="compared",Actuals!D15-Baseline!D15,"n/a")</f>
        <v/>
      </c>
      <c r="E15" s="15">
        <f>IF(E$3="compared",Actuals!E15-Baseline!E15,"n/a")</f>
        <v/>
      </c>
      <c r="F15" s="15">
        <f>IF(F$3="compared",Actuals!F15-Baseline!F15,"n/a")</f>
        <v/>
      </c>
      <c r="G15" s="15">
        <f>IF(G$3="compared",Actuals!G15-Baseline!G15,"n/a")</f>
        <v/>
      </c>
      <c r="H15" s="15">
        <f>IF(H$3="compared",Actuals!H15-Baseline!H15,"n/a")</f>
        <v/>
      </c>
      <c r="I15" s="15">
        <f>IF(I$3="compared",Actuals!I15-Baseline!I15,"n/a")</f>
        <v/>
      </c>
      <c r="J15" s="15">
        <f>IF(J$3="compared",Actuals!J15-Baseline!J15,"n/a")</f>
        <v/>
      </c>
      <c r="K15" s="15">
        <f>IF(K$3="compared",Actuals!K15-Baseline!K15,"n/a")</f>
        <v/>
      </c>
      <c r="L15" s="15">
        <f>IF(L$3="compared",Actuals!L15-Baseline!L15,"n/a")</f>
        <v/>
      </c>
      <c r="M15" s="15">
        <f>IF(M$3="compared",Actuals!M15-Baseline!M15,"n/a")</f>
        <v/>
      </c>
      <c r="N15" s="15">
        <f>IF(N$3="compared",Actuals!N15-Baseline!N15,"n/a")</f>
        <v/>
      </c>
      <c r="O15" s="16" t="inlineStr">
        <is>
          <t>+ = more cash than planned (favorable)</t>
        </is>
      </c>
    </row>
    <row r="16">
      <c r="A16" s="4" t="inlineStr">
        <is>
          <t>DISBURSEMENTS</t>
        </is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</row>
    <row r="17">
      <c r="A17" t="inlineStr">
        <is>
          <t>Payroll (Net + ER Taxes)</t>
        </is>
      </c>
      <c r="B17" s="12">
        <f>IF(B$3="compared",Actuals!B17-Baseline!B17,"n/a")</f>
        <v/>
      </c>
      <c r="C17" s="12">
        <f>IF(C$3="compared",Actuals!C17-Baseline!C17,"n/a")</f>
        <v/>
      </c>
      <c r="D17" s="12">
        <f>IF(D$3="compared",Actuals!D17-Baseline!D17,"n/a")</f>
        <v/>
      </c>
      <c r="E17" s="12">
        <f>IF(E$3="compared",Actuals!E17-Baseline!E17,"n/a")</f>
        <v/>
      </c>
      <c r="F17" s="12">
        <f>IF(F$3="compared",Actuals!F17-Baseline!F17,"n/a")</f>
        <v/>
      </c>
      <c r="G17" s="12">
        <f>IF(G$3="compared",Actuals!G17-Baseline!G17,"n/a")</f>
        <v/>
      </c>
      <c r="H17" s="12">
        <f>IF(H$3="compared",Actuals!H17-Baseline!H17,"n/a")</f>
        <v/>
      </c>
      <c r="I17" s="12">
        <f>IF(I$3="compared",Actuals!I17-Baseline!I17,"n/a")</f>
        <v/>
      </c>
      <c r="J17" s="12">
        <f>IF(J$3="compared",Actuals!J17-Baseline!J17,"n/a")</f>
        <v/>
      </c>
      <c r="K17" s="12">
        <f>IF(K$3="compared",Actuals!K17-Baseline!K17,"n/a")</f>
        <v/>
      </c>
      <c r="L17" s="12">
        <f>IF(L$3="compared",Actuals!L17-Baseline!L17,"n/a")</f>
        <v/>
      </c>
      <c r="M17" s="12">
        <f>IF(M$3="compared",Actuals!M17-Baseline!M17,"n/a")</f>
        <v/>
      </c>
      <c r="N17" s="12">
        <f>IF(N$3="compared",Actuals!N17-Baseline!N17,"n/a")</f>
        <v/>
      </c>
      <c r="O17" s="16" t="inlineStr">
        <is>
          <t>+ = more spending than planned (adverse)</t>
        </is>
      </c>
    </row>
    <row r="18">
      <c r="A18" t="inlineStr">
        <is>
          <t>Contractors</t>
        </is>
      </c>
      <c r="B18" s="12">
        <f>IF(B$3="compared",Actuals!B18-Baseline!B18,"n/a")</f>
        <v/>
      </c>
      <c r="C18" s="12">
        <f>IF(C$3="compared",Actuals!C18-Baseline!C18,"n/a")</f>
        <v/>
      </c>
      <c r="D18" s="12">
        <f>IF(D$3="compared",Actuals!D18-Baseline!D18,"n/a")</f>
        <v/>
      </c>
      <c r="E18" s="12">
        <f>IF(E$3="compared",Actuals!E18-Baseline!E18,"n/a")</f>
        <v/>
      </c>
      <c r="F18" s="12">
        <f>IF(F$3="compared",Actuals!F18-Baseline!F18,"n/a")</f>
        <v/>
      </c>
      <c r="G18" s="12">
        <f>IF(G$3="compared",Actuals!G18-Baseline!G18,"n/a")</f>
        <v/>
      </c>
      <c r="H18" s="12">
        <f>IF(H$3="compared",Actuals!H18-Baseline!H18,"n/a")</f>
        <v/>
      </c>
      <c r="I18" s="12">
        <f>IF(I$3="compared",Actuals!I18-Baseline!I18,"n/a")</f>
        <v/>
      </c>
      <c r="J18" s="12">
        <f>IF(J$3="compared",Actuals!J18-Baseline!J18,"n/a")</f>
        <v/>
      </c>
      <c r="K18" s="12">
        <f>IF(K$3="compared",Actuals!K18-Baseline!K18,"n/a")</f>
        <v/>
      </c>
      <c r="L18" s="12">
        <f>IF(L$3="compared",Actuals!L18-Baseline!L18,"n/a")</f>
        <v/>
      </c>
      <c r="M18" s="12">
        <f>IF(M$3="compared",Actuals!M18-Baseline!M18,"n/a")</f>
        <v/>
      </c>
      <c r="N18" s="12">
        <f>IF(N$3="compared",Actuals!N18-Baseline!N18,"n/a")</f>
        <v/>
      </c>
      <c r="O18" s="16" t="inlineStr">
        <is>
          <t>+ = more spending than planned (adverse)</t>
        </is>
      </c>
    </row>
    <row r="19">
      <c r="A19" t="inlineStr">
        <is>
          <t>Cloud / Hosting (COGS)</t>
        </is>
      </c>
      <c r="B19" s="12">
        <f>IF(B$3="compared",Actuals!B19-Baseline!B19,"n/a")</f>
        <v/>
      </c>
      <c r="C19" s="12">
        <f>IF(C$3="compared",Actuals!C19-Baseline!C19,"n/a")</f>
        <v/>
      </c>
      <c r="D19" s="12">
        <f>IF(D$3="compared",Actuals!D19-Baseline!D19,"n/a")</f>
        <v/>
      </c>
      <c r="E19" s="12">
        <f>IF(E$3="compared",Actuals!E19-Baseline!E19,"n/a")</f>
        <v/>
      </c>
      <c r="F19" s="12">
        <f>IF(F$3="compared",Actuals!F19-Baseline!F19,"n/a")</f>
        <v/>
      </c>
      <c r="G19" s="12">
        <f>IF(G$3="compared",Actuals!G19-Baseline!G19,"n/a")</f>
        <v/>
      </c>
      <c r="H19" s="12">
        <f>IF(H$3="compared",Actuals!H19-Baseline!H19,"n/a")</f>
        <v/>
      </c>
      <c r="I19" s="12">
        <f>IF(I$3="compared",Actuals!I19-Baseline!I19,"n/a")</f>
        <v/>
      </c>
      <c r="J19" s="12">
        <f>IF(J$3="compared",Actuals!J19-Baseline!J19,"n/a")</f>
        <v/>
      </c>
      <c r="K19" s="12">
        <f>IF(K$3="compared",Actuals!K19-Baseline!K19,"n/a")</f>
        <v/>
      </c>
      <c r="L19" s="12">
        <f>IF(L$3="compared",Actuals!L19-Baseline!L19,"n/a")</f>
        <v/>
      </c>
      <c r="M19" s="12">
        <f>IF(M$3="compared",Actuals!M19-Baseline!M19,"n/a")</f>
        <v/>
      </c>
      <c r="N19" s="12">
        <f>IF(N$3="compared",Actuals!N19-Baseline!N19,"n/a")</f>
        <v/>
      </c>
      <c r="O19" s="16" t="inlineStr">
        <is>
          <t>+ = more spending than planned (adverse)</t>
        </is>
      </c>
    </row>
    <row r="20">
      <c r="A20" t="inlineStr">
        <is>
          <t>Software / SaaS (OpEx)</t>
        </is>
      </c>
      <c r="B20" s="12">
        <f>IF(B$3="compared",Actuals!B20-Baseline!B20,"n/a")</f>
        <v/>
      </c>
      <c r="C20" s="12">
        <f>IF(C$3="compared",Actuals!C20-Baseline!C20,"n/a")</f>
        <v/>
      </c>
      <c r="D20" s="12">
        <f>IF(D$3="compared",Actuals!D20-Baseline!D20,"n/a")</f>
        <v/>
      </c>
      <c r="E20" s="12">
        <f>IF(E$3="compared",Actuals!E20-Baseline!E20,"n/a")</f>
        <v/>
      </c>
      <c r="F20" s="12">
        <f>IF(F$3="compared",Actuals!F20-Baseline!F20,"n/a")</f>
        <v/>
      </c>
      <c r="G20" s="12">
        <f>IF(G$3="compared",Actuals!G20-Baseline!G20,"n/a")</f>
        <v/>
      </c>
      <c r="H20" s="12">
        <f>IF(H$3="compared",Actuals!H20-Baseline!H20,"n/a")</f>
        <v/>
      </c>
      <c r="I20" s="12">
        <f>IF(I$3="compared",Actuals!I20-Baseline!I20,"n/a")</f>
        <v/>
      </c>
      <c r="J20" s="12">
        <f>IF(J$3="compared",Actuals!J20-Baseline!J20,"n/a")</f>
        <v/>
      </c>
      <c r="K20" s="12">
        <f>IF(K$3="compared",Actuals!K20-Baseline!K20,"n/a")</f>
        <v/>
      </c>
      <c r="L20" s="12">
        <f>IF(L$3="compared",Actuals!L20-Baseline!L20,"n/a")</f>
        <v/>
      </c>
      <c r="M20" s="12">
        <f>IF(M$3="compared",Actuals!M20-Baseline!M20,"n/a")</f>
        <v/>
      </c>
      <c r="N20" s="12">
        <f>IF(N$3="compared",Actuals!N20-Baseline!N20,"n/a")</f>
        <v/>
      </c>
      <c r="O20" s="16" t="inlineStr">
        <is>
          <t>+ = more spending than planned (adverse)</t>
        </is>
      </c>
    </row>
    <row r="21">
      <c r="A21" t="inlineStr">
        <is>
          <t>Marketing</t>
        </is>
      </c>
      <c r="B21" s="12">
        <f>IF(B$3="compared",Actuals!B21-Baseline!B21,"n/a")</f>
        <v/>
      </c>
      <c r="C21" s="12">
        <f>IF(C$3="compared",Actuals!C21-Baseline!C21,"n/a")</f>
        <v/>
      </c>
      <c r="D21" s="12">
        <f>IF(D$3="compared",Actuals!D21-Baseline!D21,"n/a")</f>
        <v/>
      </c>
      <c r="E21" s="12">
        <f>IF(E$3="compared",Actuals!E21-Baseline!E21,"n/a")</f>
        <v/>
      </c>
      <c r="F21" s="12">
        <f>IF(F$3="compared",Actuals!F21-Baseline!F21,"n/a")</f>
        <v/>
      </c>
      <c r="G21" s="12">
        <f>IF(G$3="compared",Actuals!G21-Baseline!G21,"n/a")</f>
        <v/>
      </c>
      <c r="H21" s="12">
        <f>IF(H$3="compared",Actuals!H21-Baseline!H21,"n/a")</f>
        <v/>
      </c>
      <c r="I21" s="12">
        <f>IF(I$3="compared",Actuals!I21-Baseline!I21,"n/a")</f>
        <v/>
      </c>
      <c r="J21" s="12">
        <f>IF(J$3="compared",Actuals!J21-Baseline!J21,"n/a")</f>
        <v/>
      </c>
      <c r="K21" s="12">
        <f>IF(K$3="compared",Actuals!K21-Baseline!K21,"n/a")</f>
        <v/>
      </c>
      <c r="L21" s="12">
        <f>IF(L$3="compared",Actuals!L21-Baseline!L21,"n/a")</f>
        <v/>
      </c>
      <c r="M21" s="12">
        <f>IF(M$3="compared",Actuals!M21-Baseline!M21,"n/a")</f>
        <v/>
      </c>
      <c r="N21" s="12">
        <f>IF(N$3="compared",Actuals!N21-Baseline!N21,"n/a")</f>
        <v/>
      </c>
      <c r="O21" s="16" t="inlineStr">
        <is>
          <t>+ = more spending than planned (adverse)</t>
        </is>
      </c>
    </row>
    <row r="22">
      <c r="A22" t="inlineStr">
        <is>
          <t>Rent / Office</t>
        </is>
      </c>
      <c r="B22" s="12">
        <f>IF(B$3="compared",Actuals!B22-Baseline!B22,"n/a")</f>
        <v/>
      </c>
      <c r="C22" s="12">
        <f>IF(C$3="compared",Actuals!C22-Baseline!C22,"n/a")</f>
        <v/>
      </c>
      <c r="D22" s="12">
        <f>IF(D$3="compared",Actuals!D22-Baseline!D22,"n/a")</f>
        <v/>
      </c>
      <c r="E22" s="12">
        <f>IF(E$3="compared",Actuals!E22-Baseline!E22,"n/a")</f>
        <v/>
      </c>
      <c r="F22" s="12">
        <f>IF(F$3="compared",Actuals!F22-Baseline!F22,"n/a")</f>
        <v/>
      </c>
      <c r="G22" s="12">
        <f>IF(G$3="compared",Actuals!G22-Baseline!G22,"n/a")</f>
        <v/>
      </c>
      <c r="H22" s="12">
        <f>IF(H$3="compared",Actuals!H22-Baseline!H22,"n/a")</f>
        <v/>
      </c>
      <c r="I22" s="12">
        <f>IF(I$3="compared",Actuals!I22-Baseline!I22,"n/a")</f>
        <v/>
      </c>
      <c r="J22" s="12">
        <f>IF(J$3="compared",Actuals!J22-Baseline!J22,"n/a")</f>
        <v/>
      </c>
      <c r="K22" s="12">
        <f>IF(K$3="compared",Actuals!K22-Baseline!K22,"n/a")</f>
        <v/>
      </c>
      <c r="L22" s="12">
        <f>IF(L$3="compared",Actuals!L22-Baseline!L22,"n/a")</f>
        <v/>
      </c>
      <c r="M22" s="12">
        <f>IF(M$3="compared",Actuals!M22-Baseline!M22,"n/a")</f>
        <v/>
      </c>
      <c r="N22" s="12">
        <f>IF(N$3="compared",Actuals!N22-Baseline!N22,"n/a")</f>
        <v/>
      </c>
      <c r="O22" s="16" t="inlineStr">
        <is>
          <t>+ = more spending than planned (adverse)</t>
        </is>
      </c>
    </row>
    <row r="23">
      <c r="A23" t="inlineStr">
        <is>
          <t>Legal / Accounting</t>
        </is>
      </c>
      <c r="B23" s="12">
        <f>IF(B$3="compared",Actuals!B23-Baseline!B23,"n/a")</f>
        <v/>
      </c>
      <c r="C23" s="12">
        <f>IF(C$3="compared",Actuals!C23-Baseline!C23,"n/a")</f>
        <v/>
      </c>
      <c r="D23" s="12">
        <f>IF(D$3="compared",Actuals!D23-Baseline!D23,"n/a")</f>
        <v/>
      </c>
      <c r="E23" s="12">
        <f>IF(E$3="compared",Actuals!E23-Baseline!E23,"n/a")</f>
        <v/>
      </c>
      <c r="F23" s="12">
        <f>IF(F$3="compared",Actuals!F23-Baseline!F23,"n/a")</f>
        <v/>
      </c>
      <c r="G23" s="12">
        <f>IF(G$3="compared",Actuals!G23-Baseline!G23,"n/a")</f>
        <v/>
      </c>
      <c r="H23" s="12">
        <f>IF(H$3="compared",Actuals!H23-Baseline!H23,"n/a")</f>
        <v/>
      </c>
      <c r="I23" s="12">
        <f>IF(I$3="compared",Actuals!I23-Baseline!I23,"n/a")</f>
        <v/>
      </c>
      <c r="J23" s="12">
        <f>IF(J$3="compared",Actuals!J23-Baseline!J23,"n/a")</f>
        <v/>
      </c>
      <c r="K23" s="12">
        <f>IF(K$3="compared",Actuals!K23-Baseline!K23,"n/a")</f>
        <v/>
      </c>
      <c r="L23" s="12">
        <f>IF(L$3="compared",Actuals!L23-Baseline!L23,"n/a")</f>
        <v/>
      </c>
      <c r="M23" s="12">
        <f>IF(M$3="compared",Actuals!M23-Baseline!M23,"n/a")</f>
        <v/>
      </c>
      <c r="N23" s="12">
        <f>IF(N$3="compared",Actuals!N23-Baseline!N23,"n/a")</f>
        <v/>
      </c>
      <c r="O23" s="16" t="inlineStr">
        <is>
          <t>+ = more spending than planned (adverse)</t>
        </is>
      </c>
    </row>
    <row r="24">
      <c r="A24" t="inlineStr">
        <is>
          <t>Taxes &amp; Fees</t>
        </is>
      </c>
      <c r="B24" s="12">
        <f>IF(B$3="compared",Actuals!B24-Baseline!B24,"n/a")</f>
        <v/>
      </c>
      <c r="C24" s="12">
        <f>IF(C$3="compared",Actuals!C24-Baseline!C24,"n/a")</f>
        <v/>
      </c>
      <c r="D24" s="12">
        <f>IF(D$3="compared",Actuals!D24-Baseline!D24,"n/a")</f>
        <v/>
      </c>
      <c r="E24" s="12">
        <f>IF(E$3="compared",Actuals!E24-Baseline!E24,"n/a")</f>
        <v/>
      </c>
      <c r="F24" s="12">
        <f>IF(F$3="compared",Actuals!F24-Baseline!F24,"n/a")</f>
        <v/>
      </c>
      <c r="G24" s="12">
        <f>IF(G$3="compared",Actuals!G24-Baseline!G24,"n/a")</f>
        <v/>
      </c>
      <c r="H24" s="12">
        <f>IF(H$3="compared",Actuals!H24-Baseline!H24,"n/a")</f>
        <v/>
      </c>
      <c r="I24" s="12">
        <f>IF(I$3="compared",Actuals!I24-Baseline!I24,"n/a")</f>
        <v/>
      </c>
      <c r="J24" s="12">
        <f>IF(J$3="compared",Actuals!J24-Baseline!J24,"n/a")</f>
        <v/>
      </c>
      <c r="K24" s="12">
        <f>IF(K$3="compared",Actuals!K24-Baseline!K24,"n/a")</f>
        <v/>
      </c>
      <c r="L24" s="12">
        <f>IF(L$3="compared",Actuals!L24-Baseline!L24,"n/a")</f>
        <v/>
      </c>
      <c r="M24" s="12">
        <f>IF(M$3="compared",Actuals!M24-Baseline!M24,"n/a")</f>
        <v/>
      </c>
      <c r="N24" s="12">
        <f>IF(N$3="compared",Actuals!N24-Baseline!N24,"n/a")</f>
        <v/>
      </c>
      <c r="O24" s="16" t="inlineStr">
        <is>
          <t>+ = more spending than planned (adverse)</t>
        </is>
      </c>
    </row>
    <row r="25">
      <c r="A25" t="inlineStr">
        <is>
          <t>Debt Service</t>
        </is>
      </c>
      <c r="B25" s="12">
        <f>IF(B$3="compared",Actuals!B25-Baseline!B25,"n/a")</f>
        <v/>
      </c>
      <c r="C25" s="12">
        <f>IF(C$3="compared",Actuals!C25-Baseline!C25,"n/a")</f>
        <v/>
      </c>
      <c r="D25" s="12">
        <f>IF(D$3="compared",Actuals!D25-Baseline!D25,"n/a")</f>
        <v/>
      </c>
      <c r="E25" s="12">
        <f>IF(E$3="compared",Actuals!E25-Baseline!E25,"n/a")</f>
        <v/>
      </c>
      <c r="F25" s="12">
        <f>IF(F$3="compared",Actuals!F25-Baseline!F25,"n/a")</f>
        <v/>
      </c>
      <c r="G25" s="12">
        <f>IF(G$3="compared",Actuals!G25-Baseline!G25,"n/a")</f>
        <v/>
      </c>
      <c r="H25" s="12">
        <f>IF(H$3="compared",Actuals!H25-Baseline!H25,"n/a")</f>
        <v/>
      </c>
      <c r="I25" s="12">
        <f>IF(I$3="compared",Actuals!I25-Baseline!I25,"n/a")</f>
        <v/>
      </c>
      <c r="J25" s="12">
        <f>IF(J$3="compared",Actuals!J25-Baseline!J25,"n/a")</f>
        <v/>
      </c>
      <c r="K25" s="12">
        <f>IF(K$3="compared",Actuals!K25-Baseline!K25,"n/a")</f>
        <v/>
      </c>
      <c r="L25" s="12">
        <f>IF(L$3="compared",Actuals!L25-Baseline!L25,"n/a")</f>
        <v/>
      </c>
      <c r="M25" s="12">
        <f>IF(M$3="compared",Actuals!M25-Baseline!M25,"n/a")</f>
        <v/>
      </c>
      <c r="N25" s="12">
        <f>IF(N$3="compared",Actuals!N25-Baseline!N25,"n/a")</f>
        <v/>
      </c>
      <c r="O25" s="16" t="inlineStr">
        <is>
          <t>+ = more spending than planned (adverse)</t>
        </is>
      </c>
    </row>
    <row r="26">
      <c r="A26" t="inlineStr">
        <is>
          <t>One-Offs / Annuals</t>
        </is>
      </c>
      <c r="B26" s="12">
        <f>IF(B$3="compared",Actuals!B26-Baseline!B26,"n/a")</f>
        <v/>
      </c>
      <c r="C26" s="12">
        <f>IF(C$3="compared",Actuals!C26-Baseline!C26,"n/a")</f>
        <v/>
      </c>
      <c r="D26" s="12">
        <f>IF(D$3="compared",Actuals!D26-Baseline!D26,"n/a")</f>
        <v/>
      </c>
      <c r="E26" s="12">
        <f>IF(E$3="compared",Actuals!E26-Baseline!E26,"n/a")</f>
        <v/>
      </c>
      <c r="F26" s="12">
        <f>IF(F$3="compared",Actuals!F26-Baseline!F26,"n/a")</f>
        <v/>
      </c>
      <c r="G26" s="12">
        <f>IF(G$3="compared",Actuals!G26-Baseline!G26,"n/a")</f>
        <v/>
      </c>
      <c r="H26" s="12">
        <f>IF(H$3="compared",Actuals!H26-Baseline!H26,"n/a")</f>
        <v/>
      </c>
      <c r="I26" s="12">
        <f>IF(I$3="compared",Actuals!I26-Baseline!I26,"n/a")</f>
        <v/>
      </c>
      <c r="J26" s="12">
        <f>IF(J$3="compared",Actuals!J26-Baseline!J26,"n/a")</f>
        <v/>
      </c>
      <c r="K26" s="12">
        <f>IF(K$3="compared",Actuals!K26-Baseline!K26,"n/a")</f>
        <v/>
      </c>
      <c r="L26" s="12">
        <f>IF(L$3="compared",Actuals!L26-Baseline!L26,"n/a")</f>
        <v/>
      </c>
      <c r="M26" s="12">
        <f>IF(M$3="compared",Actuals!M26-Baseline!M26,"n/a")</f>
        <v/>
      </c>
      <c r="N26" s="12">
        <f>IF(N$3="compared",Actuals!N26-Baseline!N26,"n/a")</f>
        <v/>
      </c>
      <c r="O26" s="16" t="inlineStr">
        <is>
          <t>+ = more spending than planned (adverse)</t>
        </is>
      </c>
    </row>
    <row r="27">
      <c r="A27" s="2" t="inlineStr">
        <is>
          <t>Total Disbursements</t>
        </is>
      </c>
      <c r="B27" s="15">
        <f>IF(B$3="compared",Actuals!B27-Baseline!B27,"n/a")</f>
        <v/>
      </c>
      <c r="C27" s="15">
        <f>IF(C$3="compared",Actuals!C27-Baseline!C27,"n/a")</f>
        <v/>
      </c>
      <c r="D27" s="15">
        <f>IF(D$3="compared",Actuals!D27-Baseline!D27,"n/a")</f>
        <v/>
      </c>
      <c r="E27" s="15">
        <f>IF(E$3="compared",Actuals!E27-Baseline!E27,"n/a")</f>
        <v/>
      </c>
      <c r="F27" s="15">
        <f>IF(F$3="compared",Actuals!F27-Baseline!F27,"n/a")</f>
        <v/>
      </c>
      <c r="G27" s="15">
        <f>IF(G$3="compared",Actuals!G27-Baseline!G27,"n/a")</f>
        <v/>
      </c>
      <c r="H27" s="15">
        <f>IF(H$3="compared",Actuals!H27-Baseline!H27,"n/a")</f>
        <v/>
      </c>
      <c r="I27" s="15">
        <f>IF(I$3="compared",Actuals!I27-Baseline!I27,"n/a")</f>
        <v/>
      </c>
      <c r="J27" s="15">
        <f>IF(J$3="compared",Actuals!J27-Baseline!J27,"n/a")</f>
        <v/>
      </c>
      <c r="K27" s="15">
        <f>IF(K$3="compared",Actuals!K27-Baseline!K27,"n/a")</f>
        <v/>
      </c>
      <c r="L27" s="15">
        <f>IF(L$3="compared",Actuals!L27-Baseline!L27,"n/a")</f>
        <v/>
      </c>
      <c r="M27" s="15">
        <f>IF(M$3="compared",Actuals!M27-Baseline!M27,"n/a")</f>
        <v/>
      </c>
      <c r="N27" s="15">
        <f>IF(N$3="compared",Actuals!N27-Baseline!N27,"n/a")</f>
        <v/>
      </c>
      <c r="O27" s="16" t="inlineStr">
        <is>
          <t>+ = more spending than planned (adverse)</t>
        </is>
      </c>
    </row>
    <row r="28">
      <c r="A28" s="2" t="inlineStr">
        <is>
          <t>Net Cash Flow</t>
        </is>
      </c>
      <c r="B28" s="15">
        <f>IF(B$3="compared",Actuals!B28-Baseline!B28,"n/a")</f>
        <v/>
      </c>
      <c r="C28" s="15">
        <f>IF(C$3="compared",Actuals!C28-Baseline!C28,"n/a")</f>
        <v/>
      </c>
      <c r="D28" s="15">
        <f>IF(D$3="compared",Actuals!D28-Baseline!D28,"n/a")</f>
        <v/>
      </c>
      <c r="E28" s="15">
        <f>IF(E$3="compared",Actuals!E28-Baseline!E28,"n/a")</f>
        <v/>
      </c>
      <c r="F28" s="15">
        <f>IF(F$3="compared",Actuals!F28-Baseline!F28,"n/a")</f>
        <v/>
      </c>
      <c r="G28" s="15">
        <f>IF(G$3="compared",Actuals!G28-Baseline!G28,"n/a")</f>
        <v/>
      </c>
      <c r="H28" s="15">
        <f>IF(H$3="compared",Actuals!H28-Baseline!H28,"n/a")</f>
        <v/>
      </c>
      <c r="I28" s="15">
        <f>IF(I$3="compared",Actuals!I28-Baseline!I28,"n/a")</f>
        <v/>
      </c>
      <c r="J28" s="15">
        <f>IF(J$3="compared",Actuals!J28-Baseline!J28,"n/a")</f>
        <v/>
      </c>
      <c r="K28" s="15">
        <f>IF(K$3="compared",Actuals!K28-Baseline!K28,"n/a")</f>
        <v/>
      </c>
      <c r="L28" s="15">
        <f>IF(L$3="compared",Actuals!L28-Baseline!L28,"n/a")</f>
        <v/>
      </c>
      <c r="M28" s="15">
        <f>IF(M$3="compared",Actuals!M28-Baseline!M28,"n/a")</f>
        <v/>
      </c>
      <c r="N28" s="15">
        <f>IF(N$3="compared",Actuals!N28-Baseline!N28,"n/a")</f>
        <v/>
      </c>
      <c r="O28" s="16" t="inlineStr">
        <is>
          <t>+ = more cash than planned (favorable)</t>
        </is>
      </c>
    </row>
    <row r="29">
      <c r="A29" s="2" t="inlineStr">
        <is>
          <t>Ending Cash</t>
        </is>
      </c>
      <c r="B29" s="15">
        <f>IF(B$3="compared",Actuals!B29-Baseline!B29,"n/a")</f>
        <v/>
      </c>
      <c r="C29" s="15">
        <f>IF(AND(C$3="compared",ISNUMBER(B29)),Actuals!C29-Baseline!C29,"n/a")</f>
        <v/>
      </c>
      <c r="D29" s="15">
        <f>IF(AND(D$3="compared",ISNUMBER(C29)),Actuals!D29-Baseline!D29,"n/a")</f>
        <v/>
      </c>
      <c r="E29" s="15">
        <f>IF(AND(E$3="compared",ISNUMBER(D29)),Actuals!E29-Baseline!E29,"n/a")</f>
        <v/>
      </c>
      <c r="F29" s="15">
        <f>IF(AND(F$3="compared",ISNUMBER(E29)),Actuals!F29-Baseline!F29,"n/a")</f>
        <v/>
      </c>
      <c r="G29" s="15">
        <f>IF(AND(G$3="compared",ISNUMBER(F29)),Actuals!G29-Baseline!G29,"n/a")</f>
        <v/>
      </c>
      <c r="H29" s="15">
        <f>IF(AND(H$3="compared",ISNUMBER(G29)),Actuals!H29-Baseline!H29,"n/a")</f>
        <v/>
      </c>
      <c r="I29" s="15">
        <f>IF(AND(I$3="compared",ISNUMBER(H29)),Actuals!I29-Baseline!I29,"n/a")</f>
        <v/>
      </c>
      <c r="J29" s="15">
        <f>IF(AND(J$3="compared",ISNUMBER(I29)),Actuals!J29-Baseline!J29,"n/a")</f>
        <v/>
      </c>
      <c r="K29" s="15">
        <f>IF(AND(K$3="compared",ISNUMBER(J29)),Actuals!K29-Baseline!K29,"n/a")</f>
        <v/>
      </c>
      <c r="L29" s="15">
        <f>IF(AND(L$3="compared",ISNUMBER(K29)),Actuals!L29-Baseline!L29,"n/a")</f>
        <v/>
      </c>
      <c r="M29" s="15">
        <f>IF(AND(M$3="compared",ISNUMBER(L29)),Actuals!M29-Baseline!M29,"n/a")</f>
        <v/>
      </c>
      <c r="N29" s="15">
        <f>IF(AND(N$3="compared",ISNUMBER(M29)),Actuals!N29-Baseline!N29,"n/a")</f>
        <v/>
      </c>
      <c r="O29" s="16" t="inlineStr">
        <is>
          <t>+ = more cash than planned, cumulative</t>
        </is>
      </c>
    </row>
    <row r="32">
      <c r="A32" s="2" t="inlineStr">
        <is>
          <t>Total Receipts (% of baseline)</t>
        </is>
      </c>
      <c r="B32" s="17">
        <f>IF(ISNUMBER(B15),IF(Baseline!B15=0,"n/a",B15/ABS(Baseline!B15)),"n/a")</f>
        <v/>
      </c>
      <c r="C32" s="17">
        <f>IF(ISNUMBER(C15),IF(Baseline!C15=0,"n/a",C15/ABS(Baseline!C15)),"n/a")</f>
        <v/>
      </c>
      <c r="D32" s="17">
        <f>IF(ISNUMBER(D15),IF(Baseline!D15=0,"n/a",D15/ABS(Baseline!D15)),"n/a")</f>
        <v/>
      </c>
      <c r="E32" s="17">
        <f>IF(ISNUMBER(E15),IF(Baseline!E15=0,"n/a",E15/ABS(Baseline!E15)),"n/a")</f>
        <v/>
      </c>
      <c r="F32" s="17">
        <f>IF(ISNUMBER(F15),IF(Baseline!F15=0,"n/a",F15/ABS(Baseline!F15)),"n/a")</f>
        <v/>
      </c>
      <c r="G32" s="17">
        <f>IF(ISNUMBER(G15),IF(Baseline!G15=0,"n/a",G15/ABS(Baseline!G15)),"n/a")</f>
        <v/>
      </c>
      <c r="H32" s="17">
        <f>IF(ISNUMBER(H15),IF(Baseline!H15=0,"n/a",H15/ABS(Baseline!H15)),"n/a")</f>
        <v/>
      </c>
      <c r="I32" s="17">
        <f>IF(ISNUMBER(I15),IF(Baseline!I15=0,"n/a",I15/ABS(Baseline!I15)),"n/a")</f>
        <v/>
      </c>
      <c r="J32" s="17">
        <f>IF(ISNUMBER(J15),IF(Baseline!J15=0,"n/a",J15/ABS(Baseline!J15)),"n/a")</f>
        <v/>
      </c>
      <c r="K32" s="17">
        <f>IF(ISNUMBER(K15),IF(Baseline!K15=0,"n/a",K15/ABS(Baseline!K15)),"n/a")</f>
        <v/>
      </c>
      <c r="L32" s="17">
        <f>IF(ISNUMBER(L15),IF(Baseline!L15=0,"n/a",L15/ABS(Baseline!L15)),"n/a")</f>
        <v/>
      </c>
      <c r="M32" s="17">
        <f>IF(ISNUMBER(M15),IF(Baseline!M15=0,"n/a",M15/ABS(Baseline!M15)),"n/a")</f>
        <v/>
      </c>
      <c r="N32" s="17">
        <f>IF(ISNUMBER(N15),IF(Baseline!N15=0,"n/a",N15/ABS(Baseline!N15)),"n/a")</f>
        <v/>
      </c>
      <c r="O32" s="16" t="inlineStr">
        <is>
          <t>+ = more cash than planned (favorable)</t>
        </is>
      </c>
    </row>
    <row r="33">
      <c r="A33" s="2" t="inlineStr">
        <is>
          <t>Total Disbursements (% of baseline)</t>
        </is>
      </c>
      <c r="B33" s="17">
        <f>IF(ISNUMBER(B27),IF(Baseline!B27=0,"n/a",B27/ABS(Baseline!B27)),"n/a")</f>
        <v/>
      </c>
      <c r="C33" s="17">
        <f>IF(ISNUMBER(C27),IF(Baseline!C27=0,"n/a",C27/ABS(Baseline!C27)),"n/a")</f>
        <v/>
      </c>
      <c r="D33" s="17">
        <f>IF(ISNUMBER(D27),IF(Baseline!D27=0,"n/a",D27/ABS(Baseline!D27)),"n/a")</f>
        <v/>
      </c>
      <c r="E33" s="17">
        <f>IF(ISNUMBER(E27),IF(Baseline!E27=0,"n/a",E27/ABS(Baseline!E27)),"n/a")</f>
        <v/>
      </c>
      <c r="F33" s="17">
        <f>IF(ISNUMBER(F27),IF(Baseline!F27=0,"n/a",F27/ABS(Baseline!F27)),"n/a")</f>
        <v/>
      </c>
      <c r="G33" s="17">
        <f>IF(ISNUMBER(G27),IF(Baseline!G27=0,"n/a",G27/ABS(Baseline!G27)),"n/a")</f>
        <v/>
      </c>
      <c r="H33" s="17">
        <f>IF(ISNUMBER(H27),IF(Baseline!H27=0,"n/a",H27/ABS(Baseline!H27)),"n/a")</f>
        <v/>
      </c>
      <c r="I33" s="17">
        <f>IF(ISNUMBER(I27),IF(Baseline!I27=0,"n/a",I27/ABS(Baseline!I27)),"n/a")</f>
        <v/>
      </c>
      <c r="J33" s="17">
        <f>IF(ISNUMBER(J27),IF(Baseline!J27=0,"n/a",J27/ABS(Baseline!J27)),"n/a")</f>
        <v/>
      </c>
      <c r="K33" s="17">
        <f>IF(ISNUMBER(K27),IF(Baseline!K27=0,"n/a",K27/ABS(Baseline!K27)),"n/a")</f>
        <v/>
      </c>
      <c r="L33" s="17">
        <f>IF(ISNUMBER(L27),IF(Baseline!L27=0,"n/a",L27/ABS(Baseline!L27)),"n/a")</f>
        <v/>
      </c>
      <c r="M33" s="17">
        <f>IF(ISNUMBER(M27),IF(Baseline!M27=0,"n/a",M27/ABS(Baseline!M27)),"n/a")</f>
        <v/>
      </c>
      <c r="N33" s="17">
        <f>IF(ISNUMBER(N27),IF(Baseline!N27=0,"n/a",N27/ABS(Baseline!N27)),"n/a")</f>
        <v/>
      </c>
      <c r="O33" s="16" t="inlineStr">
        <is>
          <t>+ = more spending than planned (adverse)</t>
        </is>
      </c>
    </row>
    <row r="34">
      <c r="A34" s="2" t="inlineStr">
        <is>
          <t>Net Cash Flow (% of baseline)</t>
        </is>
      </c>
      <c r="B34" s="17">
        <f>IF(ISNUMBER(B28),IF(Baseline!B28=0,"n/a",B28/ABS(Baseline!B28)),"n/a")</f>
        <v/>
      </c>
      <c r="C34" s="17">
        <f>IF(ISNUMBER(C28),IF(Baseline!C28=0,"n/a",C28/ABS(Baseline!C28)),"n/a")</f>
        <v/>
      </c>
      <c r="D34" s="17">
        <f>IF(ISNUMBER(D28),IF(Baseline!D28=0,"n/a",D28/ABS(Baseline!D28)),"n/a")</f>
        <v/>
      </c>
      <c r="E34" s="17">
        <f>IF(ISNUMBER(E28),IF(Baseline!E28=0,"n/a",E28/ABS(Baseline!E28)),"n/a")</f>
        <v/>
      </c>
      <c r="F34" s="17">
        <f>IF(ISNUMBER(F28),IF(Baseline!F28=0,"n/a",F28/ABS(Baseline!F28)),"n/a")</f>
        <v/>
      </c>
      <c r="G34" s="17">
        <f>IF(ISNUMBER(G28),IF(Baseline!G28=0,"n/a",G28/ABS(Baseline!G28)),"n/a")</f>
        <v/>
      </c>
      <c r="H34" s="17">
        <f>IF(ISNUMBER(H28),IF(Baseline!H28=0,"n/a",H28/ABS(Baseline!H28)),"n/a")</f>
        <v/>
      </c>
      <c r="I34" s="17">
        <f>IF(ISNUMBER(I28),IF(Baseline!I28=0,"n/a",I28/ABS(Baseline!I28)),"n/a")</f>
        <v/>
      </c>
      <c r="J34" s="17">
        <f>IF(ISNUMBER(J28),IF(Baseline!J28=0,"n/a",J28/ABS(Baseline!J28)),"n/a")</f>
        <v/>
      </c>
      <c r="K34" s="17">
        <f>IF(ISNUMBER(K28),IF(Baseline!K28=0,"n/a",K28/ABS(Baseline!K28)),"n/a")</f>
        <v/>
      </c>
      <c r="L34" s="17">
        <f>IF(ISNUMBER(L28),IF(Baseline!L28=0,"n/a",L28/ABS(Baseline!L28)),"n/a")</f>
        <v/>
      </c>
      <c r="M34" s="17">
        <f>IF(ISNUMBER(M28),IF(Baseline!M28=0,"n/a",M28/ABS(Baseline!M28)),"n/a")</f>
        <v/>
      </c>
      <c r="N34" s="17">
        <f>IF(ISNUMBER(N28),IF(Baseline!N28=0,"n/a",N28/ABS(Baseline!N28)),"n/a")</f>
        <v/>
      </c>
      <c r="O34" s="16" t="inlineStr">
        <is>
          <t>+ = more cash than planned (favorable)</t>
        </is>
      </c>
    </row>
    <row r="35">
      <c r="A35" s="2" t="inlineStr">
        <is>
          <t>Ending Cash (% of baseline)</t>
        </is>
      </c>
      <c r="B35" s="17">
        <f>IF(ISNUMBER(B29),IF(Baseline!B29=0,"n/a",B29/ABS(Baseline!B29)),"n/a")</f>
        <v/>
      </c>
      <c r="C35" s="17">
        <f>IF(ISNUMBER(C29),IF(Baseline!C29=0,"n/a",C29/ABS(Baseline!C29)),"n/a")</f>
        <v/>
      </c>
      <c r="D35" s="17">
        <f>IF(ISNUMBER(D29),IF(Baseline!D29=0,"n/a",D29/ABS(Baseline!D29)),"n/a")</f>
        <v/>
      </c>
      <c r="E35" s="17">
        <f>IF(ISNUMBER(E29),IF(Baseline!E29=0,"n/a",E29/ABS(Baseline!E29)),"n/a")</f>
        <v/>
      </c>
      <c r="F35" s="17">
        <f>IF(ISNUMBER(F29),IF(Baseline!F29=0,"n/a",F29/ABS(Baseline!F29)),"n/a")</f>
        <v/>
      </c>
      <c r="G35" s="17">
        <f>IF(ISNUMBER(G29),IF(Baseline!G29=0,"n/a",G29/ABS(Baseline!G29)),"n/a")</f>
        <v/>
      </c>
      <c r="H35" s="17">
        <f>IF(ISNUMBER(H29),IF(Baseline!H29=0,"n/a",H29/ABS(Baseline!H29)),"n/a")</f>
        <v/>
      </c>
      <c r="I35" s="17">
        <f>IF(ISNUMBER(I29),IF(Baseline!I29=0,"n/a",I29/ABS(Baseline!I29)),"n/a")</f>
        <v/>
      </c>
      <c r="J35" s="17">
        <f>IF(ISNUMBER(J29),IF(Baseline!J29=0,"n/a",J29/ABS(Baseline!J29)),"n/a")</f>
        <v/>
      </c>
      <c r="K35" s="17">
        <f>IF(ISNUMBER(K29),IF(Baseline!K29=0,"n/a",K29/ABS(Baseline!K29)),"n/a")</f>
        <v/>
      </c>
      <c r="L35" s="17">
        <f>IF(ISNUMBER(L29),IF(Baseline!L29=0,"n/a",L29/ABS(Baseline!L29)),"n/a")</f>
        <v/>
      </c>
      <c r="M35" s="17">
        <f>IF(ISNUMBER(M29),IF(Baseline!M29=0,"n/a",M29/ABS(Baseline!M29)),"n/a")</f>
        <v/>
      </c>
      <c r="N35" s="17">
        <f>IF(ISNUMBER(N29),IF(Baseline!N29=0,"n/a",N29/ABS(Baseline!N29)),"n/a")</f>
        <v/>
      </c>
      <c r="O35" s="16" t="inlineStr">
        <is>
          <t>+ = more cash than planned, cumulative</t>
        </is>
      </c>
    </row>
    <row r="37">
      <c r="A37" s="4" t="inlineStr">
        <is>
          <t>LEGEND — the words in quotes below are fixed English tokens in every language (the formulas read them); this legend explains each one.</t>
        </is>
      </c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</row>
    <row r="38" ht="30" customHeight="1">
      <c r="A38" s="10" t="inlineStr">
        <is>
          <t>"complete" (typed on Actuals row 3): the week is closed and every category is entered.</t>
        </is>
      </c>
    </row>
    <row r="39" ht="30" customHeight="1">
      <c r="A39" s="10" t="inlineStr">
        <is>
          <t>"partial" (typed on Actuals row 3): the week is still open; its to-date figures stay on Actuals and no variance is shown.</t>
        </is>
      </c>
    </row>
    <row r="40" ht="30" customHeight="1">
      <c r="A40" s="10" t="inlineStr">
        <is>
          <t>"no baseline": nothing captured on Baseline for this week (its date cell is blank).</t>
        </is>
      </c>
    </row>
    <row r="41" ht="30" customHeight="1">
      <c r="A41" s="10" t="inlineStr">
        <is>
          <t>"not observed": no status typed on Actuals yet — the week has not been entered.</t>
        </is>
      </c>
    </row>
    <row r="42" ht="30" customHeight="1">
      <c r="A42" s="10" t="inlineStr">
        <is>
          <t>"invalid status": the status is neither "complete" nor "partial".</t>
        </is>
      </c>
    </row>
    <row r="43" ht="30" customHeight="1">
      <c r="A43" s="10" t="inlineStr">
        <is>
          <t>"date mismatch": the Actuals date differs from the Baseline date in this column, so the weeks are not the same.</t>
        </is>
      </c>
    </row>
    <row r="44" ht="30" customHeight="1">
      <c r="A44" s="10" t="inlineStr">
        <is>
          <t>"partial" (state): the week is marked partial, so nothing is compared yet.</t>
        </is>
      </c>
    </row>
    <row r="45" ht="30" customHeight="1">
      <c r="A45" s="10" t="inlineStr">
        <is>
          <t>"missing entries": marked complete, but a category cell (or the W1 opening) is still blank.</t>
        </is>
      </c>
    </row>
    <row r="46" ht="30" customHeight="1">
      <c r="A46" s="10" t="inlineStr">
        <is>
          <t>"compared": complete, dates match and every required cell is entered — the variances are real.</t>
        </is>
      </c>
    </row>
    <row r="47" ht="30" customHeight="1">
      <c r="A47" s="10" t="inlineStr">
        <is>
          <t>"n/a": not comparable — never read it as zero variance.</t>
        </is>
      </c>
    </row>
  </sheetData>
  <mergeCells count="15">
    <mergeCell ref="A7:O7"/>
    <mergeCell ref="A43:O43"/>
    <mergeCell ref="A38:O38"/>
    <mergeCell ref="A42:O42"/>
    <mergeCell ref="A41:O41"/>
    <mergeCell ref="A44:O44"/>
    <mergeCell ref="A47:O47"/>
    <mergeCell ref="A1:O1"/>
    <mergeCell ref="A5:O5"/>
    <mergeCell ref="A45:O45"/>
    <mergeCell ref="A46:O46"/>
    <mergeCell ref="A8:O8"/>
    <mergeCell ref="A6:O6"/>
    <mergeCell ref="A40:O40"/>
    <mergeCell ref="A39:O39"/>
  </mergeCells>
  <conditionalFormatting sqref="B3:N3">
    <cfRule type="cellIs" priority="1" operator="equal" dxfId="0">
      <formula>"compared"</formula>
    </cfRule>
    <cfRule type="cellIs" priority="2" operator="notEqual" dxfId="1">
      <formula>"compared"</formula>
    </cfRule>
  </conditionalFormatting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8" customWidth="1" min="1" max="1"/>
    <col width="32" customWidth="1" min="2" max="2"/>
    <col width="62" customWidth="1" min="3" max="3"/>
  </cols>
  <sheetData>
    <row r="1">
      <c r="A1" s="18" t="inlineStr">
        <is>
          <t>Vendor / Source</t>
        </is>
      </c>
      <c r="B1" s="18" t="inlineStr">
        <is>
          <t>Forecast category</t>
        </is>
      </c>
      <c r="C1" s="18" t="inlineStr">
        <is>
          <t>Cash-count rule</t>
        </is>
      </c>
    </row>
    <row r="2">
      <c r="A2" s="2" t="inlineStr">
        <is>
          <t>RULE: card purchases and their bank settlement must never both be counted — cash leaves the bank once, at settlement.</t>
        </is>
      </c>
    </row>
    <row r="3">
      <c r="A3" t="inlineStr">
        <is>
          <t>Stripe payouts</t>
        </is>
      </c>
      <c r="B3" t="inlineStr">
        <is>
          <t>Customer Receipts</t>
        </is>
      </c>
      <c r="C3" t="inlineStr">
        <is>
          <t>Bank inflow — count as receipt</t>
        </is>
      </c>
    </row>
    <row r="4">
      <c r="A4" t="inlineStr">
        <is>
          <t>New-customer wire / ACH</t>
        </is>
      </c>
      <c r="B4" t="inlineStr">
        <is>
          <t>New Bookings / Prepaids</t>
        </is>
      </c>
      <c r="C4" t="inlineStr">
        <is>
          <t>Bank inflow — count as receipt</t>
        </is>
      </c>
    </row>
    <row r="5">
      <c r="A5" t="inlineStr">
        <is>
          <t>Bank interest / grant</t>
        </is>
      </c>
      <c r="B5" t="inlineStr">
        <is>
          <t>Other Inflows</t>
        </is>
      </c>
      <c r="C5" t="inlineStr">
        <is>
          <t>Bank inflow — count as receipt</t>
        </is>
      </c>
    </row>
    <row r="6">
      <c r="A6" t="inlineStr">
        <is>
          <t>Gusto / ADP (payroll debit)</t>
        </is>
      </c>
      <c r="B6" t="inlineStr">
        <is>
          <t>Payroll</t>
        </is>
      </c>
      <c r="C6" t="inlineStr">
        <is>
          <t>Bank outflow — count</t>
        </is>
      </c>
    </row>
    <row r="7">
      <c r="A7" t="inlineStr">
        <is>
          <t>AWS / GCP (bank debit)</t>
        </is>
      </c>
      <c r="B7" t="inlineStr">
        <is>
          <t>Cloud / Hosting</t>
        </is>
      </c>
      <c r="C7" t="inlineStr">
        <is>
          <t>Bank outflow — count</t>
        </is>
      </c>
    </row>
    <row r="8">
      <c r="A8" t="inlineStr">
        <is>
          <t>SaaS vendors (bank/card settled)</t>
        </is>
      </c>
      <c r="B8" t="inlineStr">
        <is>
          <t>Software / SaaS</t>
        </is>
      </c>
      <c r="C8" t="inlineStr">
        <is>
          <t>Count once, at bank settlement</t>
        </is>
      </c>
    </row>
    <row r="9">
      <c r="A9" t="inlineStr">
        <is>
          <t>Landlord (rent debit)</t>
        </is>
      </c>
      <c r="B9" t="inlineStr">
        <is>
          <t>Rent / Office</t>
        </is>
      </c>
      <c r="C9" t="inlineStr">
        <is>
          <t>Bank outflow — count</t>
        </is>
      </c>
    </row>
    <row r="10">
      <c r="A10" t="inlineStr">
        <is>
          <t>Law / accounting firm</t>
        </is>
      </c>
      <c r="B10" t="inlineStr">
        <is>
          <t>Legal / Accounting</t>
        </is>
      </c>
      <c r="C10" t="inlineStr">
        <is>
          <t>Bank outflow — count</t>
        </is>
      </c>
    </row>
    <row r="11">
      <c r="A11" t="inlineStr">
        <is>
          <t>Amex individual charges</t>
        </is>
      </c>
      <c r="B11" t="inlineStr">
        <is>
          <t>(informational only)</t>
        </is>
      </c>
      <c r="C11" t="inlineStr">
        <is>
          <t>NOT cash out — liability only, do not count</t>
        </is>
      </c>
    </row>
    <row r="12">
      <c r="A12" t="inlineStr">
        <is>
          <t>Amex monthly settlement (bank transfer)</t>
        </is>
      </c>
      <c r="B12" t="inlineStr">
        <is>
          <t>(excluded: transfer)</t>
        </is>
      </c>
      <c r="C12" t="inlineStr">
        <is>
          <t>This IS the cash outflow — counting it plus the charges double-counts</t>
        </is>
      </c>
    </row>
    <row r="13">
      <c r="A13" t="inlineStr">
        <is>
          <t>Tax authority remittance</t>
        </is>
      </c>
      <c r="B13" t="inlineStr">
        <is>
          <t>Taxes &amp; Fees</t>
        </is>
      </c>
      <c r="C13" t="inlineStr">
        <is>
          <t>Bank outflow — count</t>
        </is>
      </c>
    </row>
    <row r="14">
      <c r="A14" t="inlineStr">
        <is>
          <t>Loan autopay</t>
        </is>
      </c>
      <c r="B14" t="inlineStr">
        <is>
          <t>Debt Service</t>
        </is>
      </c>
      <c r="C14" t="inlineStr">
        <is>
          <t>Bank outflow — count</t>
        </is>
      </c>
    </row>
  </sheetData>
  <mergeCells count="1">
    <mergeCell ref="A2:C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3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13-Week Cash Forecast — Notes (workbook v1.1.0)</t>
        </is>
      </c>
    </row>
    <row r="2">
      <c r="A2" t="inlineStr"/>
    </row>
    <row r="3">
      <c r="A3" t="inlineStr">
        <is>
          <t>SAMPLE DATA: every blue cell on Forecast, the baseline snapshot on Baseline and the week 1–2 entries on Actuals are the worked example, not your business.</t>
        </is>
      </c>
    </row>
    <row r="4">
      <c r="A4" t="inlineStr">
        <is>
          <t>Replace them with your own numbers: type your forecast, clear the sample Actuals entries and capture your own Baseline; all totals recalculate via formulas.</t>
        </is>
      </c>
    </row>
    <row r="5">
      <c r="A5" t="inlineStr"/>
    </row>
    <row r="6">
      <c r="A6" t="inlineStr">
        <is>
          <t>RECALCULATION: calculation is Automatic. This file sets fullCalcOnLoad,</t>
        </is>
      </c>
    </row>
    <row r="7">
      <c r="A7" t="inlineStr">
        <is>
          <t>so Excel, LibreOffice and Numbers recompute every formula on open</t>
        </is>
      </c>
    </row>
    <row r="8">
      <c r="A8" t="inlineStr">
        <is>
          <t>(the file stores no cached values). Generated with openpyxl 3.1.5;</t>
        </is>
      </c>
    </row>
    <row r="9">
      <c r="A9" t="inlineStr">
        <is>
          <t>no macros, no external connections, no volatile functions.</t>
        </is>
      </c>
    </row>
    <row r="10">
      <c r="A10" t="inlineStr"/>
    </row>
    <row r="11">
      <c r="A11" t="inlineStr">
        <is>
          <t>ROLLING MECHANICS (row numbers on Forecast):</t>
        </is>
      </c>
    </row>
    <row r="12">
      <c r="A12" t="inlineStr">
        <is>
          <t>- Opening Cash W1 (B10) = Opening cash balance assumption ($B$5).</t>
        </is>
      </c>
    </row>
    <row r="13">
      <c r="A13" t="inlineStr">
        <is>
          <t>- Opening Cash W2..W13 = previous week's Ending Cash (row 29).</t>
        </is>
      </c>
    </row>
    <row r="14">
      <c r="A14" t="inlineStr">
        <is>
          <t>- Total Receipts (row 15) = Customer Receipts × collection toggle ($B$6) + Prepaids × bookings toggle ($B$7) + Other Inflows.</t>
        </is>
      </c>
    </row>
    <row r="15">
      <c r="A15" t="inlineStr">
        <is>
          <t>- Total Disbursements (row 27) = SUM of the 10 category rows above it.</t>
        </is>
      </c>
    </row>
    <row r="16">
      <c r="A16" t="inlineStr">
        <is>
          <t>- Net Cash Flow (row 28) = Total Receipts − Total Disbursements.</t>
        </is>
      </c>
    </row>
    <row r="17">
      <c r="A17" t="inlineStr">
        <is>
          <t>- Ending Cash (row 29) = Opening Cash + Net Cash Flow.</t>
        </is>
      </c>
    </row>
    <row r="18">
      <c r="A18" t="inlineStr">
        <is>
          <t>Each Monday: enter last week's bank cash on Actuals, review Variance, drop the passed week, add a new week 13 and re-estimate weeks 1–4 on Forecast — never overwrite the Baseline snapshot.</t>
        </is>
      </c>
    </row>
    <row r="19">
      <c r="A19" t="inlineStr"/>
    </row>
    <row r="20">
      <c r="A20" t="inlineStr">
        <is>
          <t>CASH-ACTUALS RULE (no double counting): weekly actuals are bank cash movement.</t>
        </is>
      </c>
    </row>
    <row r="21">
      <c r="A21" t="inlineStr">
        <is>
          <t>A credit-card purchase posts to Liabilities:CreditCard and is NOT yet cash out;</t>
        </is>
      </c>
    </row>
    <row r="22">
      <c r="A22" t="inlineStr">
        <is>
          <t>cash leaves only when the settlement payment leaves Assets:Bank.</t>
        </is>
      </c>
    </row>
    <row r="23">
      <c r="A23" t="inlineStr">
        <is>
          <t>Count the settlement, never the charge alongside it. See Vendor Mapping for the per-source treatment.</t>
        </is>
      </c>
    </row>
    <row r="24">
      <c r="A24" t="inlineStr"/>
    </row>
    <row r="25">
      <c r="A25" t="inlineStr">
        <is>
          <t>WEEKLY REVIEW (Baseline, Actuals, Variance):</t>
        </is>
      </c>
    </row>
    <row r="26">
      <c r="A26" t="inlineStr">
        <is>
          <t>- Baseline is a values-only snapshot of Forecast; nothing links to it, so later edits cannot move it.</t>
        </is>
      </c>
    </row>
    <row r="27">
      <c r="A27" t="inlineStr">
        <is>
          <t>- Actuals holds observed bank cash; enter it there instead of overwriting Forecast.</t>
        </is>
      </c>
    </row>
    <row r="28">
      <c r="A28" t="inlineStr">
        <is>
          <t>- Variance = Actual − Baseline per week, matched by date; see the legend on that sheet.</t>
        </is>
      </c>
    </row>
    <row r="29">
      <c r="A29" t="inlineStr"/>
    </row>
    <row r="30">
      <c r="A30" t="inlineStr">
        <is>
          <t>SCENARIOS: set the collection toggle to 1.2 to model 20% slower collections, or the bookings toggle to 0.8 for a 20% bookings miss.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13-Week Rolling Cash Forecast (sample data)</dc:title>
  <dcterms:created xsi:type="dcterms:W3CDTF">2026-09-29T08:16:12Z</dcterms:created>
  <dcterms:modified xsi:type="dcterms:W3CDTF">2026-09-29T08:16:12Z</dcterms:modified>
  <cp:version>1.1.0</cp:version>
</cp:coreProperties>
</file>